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0" windowWidth="15480" windowHeight="10620" activeTab="0"/>
  </bookViews>
  <sheets>
    <sheet name="форма заказа" sheetId="1" r:id="rId1"/>
    <sheet name="справочник материалов" sheetId="2" r:id="rId2"/>
    <sheet name="Лист1" sheetId="3" r:id="rId3"/>
  </sheets>
  <definedNames>
    <definedName name="_xlfn.IFERROR" hidden="1">#NAME?</definedName>
    <definedName name="_xlnm._FilterDatabase" localSheetId="1" hidden="1">'справочник материалов'!$A$1:$G$59</definedName>
    <definedName name="VAT" localSheetId="1">'справочник материалов'!#REF!</definedName>
    <definedName name="VAT">#REF!</definedName>
    <definedName name="_xlnm.Print_Area" localSheetId="0">'форма заказа'!$A$1:$P$105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96" authorId="0">
      <text>
        <r>
          <rPr>
            <b/>
            <sz val="10"/>
            <rFont val="Times New Roman"/>
            <family val="1"/>
          </rPr>
          <t>Заявка принимается в обработку при обязательном наличии подписи ответственного лица и печати организации</t>
        </r>
      </text>
    </comment>
  </commentList>
</comments>
</file>

<file path=xl/sharedStrings.xml><?xml version="1.0" encoding="utf-8"?>
<sst xmlns="http://schemas.openxmlformats.org/spreadsheetml/2006/main" count="190" uniqueCount="107">
  <si>
    <t>ИТОГОВЫЙ ОБЪЕМ ЗАКАЗА:</t>
  </si>
  <si>
    <t>Норматив на выгрузку автомашины два часа</t>
  </si>
  <si>
    <t>Примечания клиента</t>
  </si>
  <si>
    <t>Примечания поставщика</t>
  </si>
  <si>
    <t>В отгрузочных документах (ТОРГ-12 и счет-фактура) следует указывать следующие данные:</t>
  </si>
  <si>
    <t>с:</t>
  </si>
  <si>
    <t>по:</t>
  </si>
  <si>
    <t>График приема товара</t>
  </si>
  <si>
    <t>дни недели:</t>
  </si>
  <si>
    <t>Название станции</t>
  </si>
  <si>
    <t>Код станции</t>
  </si>
  <si>
    <t>Получатель</t>
  </si>
  <si>
    <t>Ж/д код получателя</t>
  </si>
  <si>
    <t>ОКПО</t>
  </si>
  <si>
    <t>Почтовый адрес</t>
  </si>
  <si>
    <t>Телефон</t>
  </si>
  <si>
    <t>В ж/д накладной указать</t>
  </si>
  <si>
    <t>Особые отметки</t>
  </si>
  <si>
    <t>Вид отгрузки</t>
  </si>
  <si>
    <t>Вид транспорта</t>
  </si>
  <si>
    <t>Планируемая дата отгрузки</t>
  </si>
  <si>
    <t>Материал:</t>
  </si>
  <si>
    <t>Номер заказа</t>
  </si>
  <si>
    <t>Дата заказа</t>
  </si>
  <si>
    <t>вагон</t>
  </si>
  <si>
    <t>Контактный(е) телефон(ы)</t>
  </si>
  <si>
    <t>ПРИМЕЧАНИЕ</t>
  </si>
  <si>
    <t>(←  раскройте дополнительные поля)</t>
  </si>
  <si>
    <t>шт.
в упк.</t>
  </si>
  <si>
    <t>Тел./факс:</t>
  </si>
  <si>
    <t>E-mail:</t>
  </si>
  <si>
    <t>автомобильным транспортом</t>
  </si>
  <si>
    <t>контейнер</t>
  </si>
  <si>
    <t xml:space="preserve">       доставка поставщиком</t>
  </si>
  <si>
    <t xml:space="preserve">       самовывоз</t>
  </si>
  <si>
    <t>Код продукции</t>
  </si>
  <si>
    <t>Марка 
изоляции</t>
  </si>
  <si>
    <t>м2</t>
  </si>
  <si>
    <t>м3</t>
  </si>
  <si>
    <t>толщина, мм</t>
  </si>
  <si>
    <t>Торговое наименование</t>
  </si>
  <si>
    <t>кол-во уп. на паллете</t>
  </si>
  <si>
    <r>
      <rPr>
        <b/>
        <i/>
        <sz val="10"/>
        <rFont val="Times New Roman"/>
        <family val="1"/>
      </rPr>
      <t>Улица, номер дома</t>
    </r>
    <r>
      <rPr>
        <i/>
        <sz val="10"/>
        <rFont val="Times New Roman"/>
        <family val="1"/>
      </rPr>
      <t>, доп.информация (шоссе, км МКАД, пр.)</t>
    </r>
  </si>
  <si>
    <r>
      <rPr>
        <b/>
        <i/>
        <sz val="10"/>
        <rFont val="Times New Roman"/>
        <family val="1"/>
      </rPr>
      <t xml:space="preserve">Ф.И.О. лица, который будет принимать груз </t>
    </r>
    <r>
      <rPr>
        <i/>
        <sz val="10"/>
        <rFont val="Times New Roman"/>
        <family val="1"/>
      </rPr>
      <t>(представитель грузополучателя)</t>
    </r>
  </si>
  <si>
    <r>
      <rPr>
        <b/>
        <i/>
        <sz val="10"/>
        <rFont val="Times New Roman"/>
        <family val="1"/>
      </rPr>
      <t xml:space="preserve">Паспортные данные представителя грузополучателя </t>
    </r>
    <r>
      <rPr>
        <i/>
        <sz val="10"/>
        <rFont val="Times New Roman"/>
        <family val="1"/>
      </rPr>
      <t>(серия, номер, дата)</t>
    </r>
  </si>
  <si>
    <r>
      <t>Доставка поставщика_Железнодорожный транспорт</t>
    </r>
    <r>
      <rPr>
        <sz val="10"/>
        <rFont val="Times New Roman"/>
        <family val="1"/>
      </rPr>
      <t xml:space="preserve">
(← раскройте дополнительные поля для заполнения)</t>
    </r>
  </si>
  <si>
    <t>ПРЕДОПЛАТА</t>
  </si>
  <si>
    <r>
      <t xml:space="preserve">Контактные телефоны (495)787-57-17 или (495)787-57-15 Факс: (495)642-84-99
Часы работы отдела по работе с клиентами: Пн-Чт: 8.30  -  17.30, Пт.: 8.30 – 16.15, Сб., Вс. – выходные дни.
</t>
    </r>
    <r>
      <rPr>
        <b/>
        <sz val="10"/>
        <color indexed="10"/>
        <rFont val="Times New Roman"/>
        <family val="1"/>
      </rPr>
      <t>Товар передается покупателю
только при приёмке груза лицом, указанным в заявке</t>
    </r>
  </si>
  <si>
    <t>Представитель Покупателя (Ф.И.О.)_____________________________
                                                                             М.П.                           .</t>
  </si>
  <si>
    <t>ИНН/КПП*</t>
  </si>
  <si>
    <t>Количество паллет</t>
  </si>
  <si>
    <t>Необходимое количество упаковок</t>
  </si>
  <si>
    <t>Кол-во упаковок на паллете</t>
  </si>
  <si>
    <t>Материал</t>
  </si>
  <si>
    <t>Контактное лицо (Ф.И.):</t>
  </si>
  <si>
    <t>СПОСОБ ОПЛАТЫ</t>
  </si>
  <si>
    <t>Доставка Поставщика Автотранспортом</t>
  </si>
  <si>
    <r>
      <t xml:space="preserve">Банковские реквизиты </t>
    </r>
    <r>
      <rPr>
        <sz val="10"/>
        <rFont val="Times New Roman"/>
        <family val="1"/>
      </rPr>
      <t>(посьба указать Банк, р/с, к/с, БИК)</t>
    </r>
  </si>
  <si>
    <t>Наименование Грузополучателя и его юридический адрес*</t>
  </si>
  <si>
    <t xml:space="preserve">Номер и дата договора поставки </t>
  </si>
  <si>
    <t>2х50</t>
  </si>
  <si>
    <t>Индекс</t>
  </si>
  <si>
    <t>Цена, руб./м3</t>
  </si>
  <si>
    <t xml:space="preserve">   ПОЧТОЙ</t>
  </si>
  <si>
    <t xml:space="preserve">   ОТСРОЧКА ПЛАТЕЖА</t>
  </si>
  <si>
    <r>
      <rPr>
        <b/>
        <i/>
        <sz val="14"/>
        <rFont val="Times New Roman"/>
        <family val="1"/>
      </rPr>
      <t>ГОРОД</t>
    </r>
    <r>
      <rPr>
        <i/>
        <sz val="14"/>
        <rFont val="Times New Roman"/>
        <family val="1"/>
      </rPr>
      <t>, Область</t>
    </r>
  </si>
  <si>
    <t>Точный адрес доставки № 2</t>
  </si>
  <si>
    <t>Точный адрес доставки № 1</t>
  </si>
  <si>
    <t>ОТГРУЗОЧНЫЕ ДОКУМЕНТЫ    (ТОРГ-12 и счет-фактура)</t>
  </si>
  <si>
    <t xml:space="preserve">Юридическое название "Покупателя" </t>
  </si>
  <si>
    <t>Форма заявки на отгрузку продукции ООО "КНАУФ Инсулейшн"</t>
  </si>
  <si>
    <t>Пленка KnaufZashchita А</t>
  </si>
  <si>
    <t>-</t>
  </si>
  <si>
    <t>Пленка KnaufZashchita B</t>
  </si>
  <si>
    <t xml:space="preserve">Мин. Изоляция АкустиKNAUF </t>
  </si>
  <si>
    <t>Мин. Изоляция ТеплоKNAUF для КОТТЕДЖА  Aquastatik</t>
  </si>
  <si>
    <t>Мин. Изоляция ТеплоKNAUF для КРОВЛИ  Aquastatik</t>
  </si>
  <si>
    <t>Мин. Изоляция ТеплоKNAUF для ПЕРЕКРЫТИЙ  Aquastatik</t>
  </si>
  <si>
    <t>Мин. Изоляция ТеплоKNAUF Для КРОВЛИ Aquastatik</t>
  </si>
  <si>
    <t>Мин. Изоляция Фасад TS 034 Aquastatik</t>
  </si>
  <si>
    <t>Мин. Изоляция Акустическая Перегородка AS</t>
  </si>
  <si>
    <t xml:space="preserve">Мин. Изоляция Скатная Кровля TS 037 Aquastatik </t>
  </si>
  <si>
    <t xml:space="preserve">Мин. Изоляция Скатная Кровля TR 037 Aquastatik </t>
  </si>
  <si>
    <t xml:space="preserve">Мин. Изоляция Скатная Кровля TS 034 Aquastatik </t>
  </si>
  <si>
    <t>Мин. Изоляция Скатная Кровля TS 037 Aquastatik</t>
  </si>
  <si>
    <t>Мин. Изоляция Каркасные Конструкции TR 044 Aquastatik</t>
  </si>
  <si>
    <t>Мин. Изоляция Каркасные Конструкции TR 040 Aquastatik</t>
  </si>
  <si>
    <t>Мин. Изоляция Каркасные Конструкции TR 037 Aquastatik</t>
  </si>
  <si>
    <t>Мин. Изоляция Каркасные Конструкции TS 037 Aquastatik</t>
  </si>
  <si>
    <t>Мин. Изоляция Каркасные Конструкции TR 034 Aquastatik</t>
  </si>
  <si>
    <t>Мин. Изоляция Фасад TS 032 Aquastatik</t>
  </si>
  <si>
    <t>Мин. Изоляция Каркасные конструкции TS 040 Aquastatik</t>
  </si>
  <si>
    <t xml:space="preserve">Мин. Изоляция Акустическая Перегородка AS </t>
  </si>
  <si>
    <t>Мин. Изоляция ТеплоKNAUF Для ПЕРЕКРЫТИЙ Мини Aquastatik</t>
  </si>
  <si>
    <t>июня</t>
  </si>
  <si>
    <r>
      <rPr>
        <b/>
        <sz val="10"/>
        <rFont val="Times New Roman"/>
        <family val="1"/>
      </rPr>
      <t xml:space="preserve">Примечание: </t>
    </r>
    <r>
      <rPr>
        <sz val="10"/>
        <rFont val="Times New Roman"/>
        <family val="1"/>
      </rPr>
      <t xml:space="preserve">
</t>
    </r>
    <r>
      <rPr>
        <sz val="10"/>
        <color indexed="10"/>
        <rFont val="Times New Roman"/>
        <family val="1"/>
      </rPr>
      <t xml:space="preserve"> Заявка должна быть заверена подписью и печатью, заполнение всех полей ОБЯЗАТЕЛЬНО!</t>
    </r>
    <r>
      <rPr>
        <sz val="10"/>
        <rFont val="Times New Roman"/>
        <family val="1"/>
      </rPr>
      <t xml:space="preserve">
Оплата Покупателем счета, выставленного Поставщиком на основании данной заявки, является подтверждением заказа Покупателя.
</t>
    </r>
    <r>
      <rPr>
        <b/>
        <sz val="10"/>
        <rFont val="Times New Roman"/>
        <family val="1"/>
      </rPr>
      <t>Ф.И.О. сотрудников ООО «КНАУФ Инсулейшн», Отгрузки по РФ:</t>
    </r>
    <r>
      <rPr>
        <sz val="10"/>
        <rFont val="Times New Roman"/>
        <family val="1"/>
      </rPr>
      <t xml:space="preserve">
Луканина Наталья  (495)642-84-94, Бокарева Ольга (495)642-83-06, Ивонтьев Иван (495)642-84-92, Седукевич Анастасия (495)642-83-02, Каут Ирина (495) 642-83-01
</t>
    </r>
  </si>
  <si>
    <t>ТИП ВЫГРУЗКИ</t>
  </si>
  <si>
    <t>боковая</t>
  </si>
  <si>
    <t>верхняя</t>
  </si>
  <si>
    <t>задняя</t>
  </si>
  <si>
    <t>Мин. Изоляция ТеплоKNAUF Для КОТТЕДЖА Мини Aquastatik</t>
  </si>
  <si>
    <t>Мин. Изоляция ЭКОРОЛЛ ЭКСТРА Плита 037 Aquastatik</t>
  </si>
  <si>
    <t>Мин. Изоляция ЭКОРОЛЛ Рулон 044</t>
  </si>
  <si>
    <t>Мин. Изоляция ЭКОРОЛЛ Плита 040</t>
  </si>
  <si>
    <t>Мин. Изоляция ЭКОРОЛЛ Мини Плита 040</t>
  </si>
  <si>
    <t xml:space="preserve">Плита GB388W-25 25x600x2400 </t>
  </si>
  <si>
    <t xml:space="preserve">Плита GB388W-25 25x600x1200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</si>
</sst>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#,##0.000"/>
    <numFmt numFmtId="175" formatCode="[&lt;=9999999]###\-####;\(###\)\ ###\-####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124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53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12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8"/>
      <color indexed="12"/>
      <name val="Times New Roman"/>
      <family val="1"/>
    </font>
    <font>
      <sz val="8"/>
      <name val="Times New Roman"/>
      <family val="1"/>
    </font>
    <font>
      <i/>
      <sz val="10"/>
      <color indexed="10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3"/>
      <name val="Arial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9"/>
      <color indexed="56"/>
      <name val="Calibri"/>
      <family val="2"/>
    </font>
    <font>
      <b/>
      <sz val="8"/>
      <color indexed="10"/>
      <name val="Times New Roman"/>
      <family val="1"/>
    </font>
    <font>
      <b/>
      <sz val="9"/>
      <color indexed="23"/>
      <name val="Times New Roman"/>
      <family val="1"/>
    </font>
    <font>
      <b/>
      <sz val="9"/>
      <color indexed="56"/>
      <name val="Calibri"/>
      <family val="2"/>
    </font>
    <font>
      <b/>
      <sz val="12"/>
      <color indexed="56"/>
      <name val="Calibri"/>
      <family val="2"/>
    </font>
    <font>
      <sz val="9"/>
      <color indexed="17"/>
      <name val="Calibri"/>
      <family val="2"/>
    </font>
    <font>
      <b/>
      <sz val="8"/>
      <color indexed="23"/>
      <name val="Times New Roman"/>
      <family val="1"/>
    </font>
    <font>
      <sz val="10"/>
      <color indexed="56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9"/>
      <color rgb="FF002060"/>
      <name val="Calibri"/>
      <family val="2"/>
    </font>
    <font>
      <b/>
      <sz val="8"/>
      <color rgb="FFFF0000"/>
      <name val="Times New Roman"/>
      <family val="1"/>
    </font>
    <font>
      <b/>
      <sz val="9"/>
      <color theme="0" tint="-0.4999699890613556"/>
      <name val="Times New Roman"/>
      <family val="1"/>
    </font>
    <font>
      <b/>
      <sz val="9"/>
      <color rgb="FF002060"/>
      <name val="Calibri"/>
      <family val="2"/>
    </font>
    <font>
      <b/>
      <sz val="12"/>
      <color rgb="FF002060"/>
      <name val="Calibri"/>
      <family val="2"/>
    </font>
    <font>
      <sz val="9"/>
      <color rgb="FF00B050"/>
      <name val="Calibri"/>
      <family val="2"/>
    </font>
    <font>
      <b/>
      <sz val="8"/>
      <color theme="0" tint="-0.4999699890613556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3572"/>
      <name val="Times New Roman"/>
      <family val="1"/>
    </font>
    <font>
      <b/>
      <sz val="8"/>
      <name val="Arial Cyr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5"/>
      </bottom>
    </border>
    <border>
      <left/>
      <right/>
      <top/>
      <bottom style="medium">
        <color indexed="55"/>
      </bottom>
    </border>
    <border>
      <left/>
      <right/>
      <top/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</borders>
  <cellStyleXfs count="3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2" fillId="7" borderId="0" applyNumberFormat="0" applyBorder="0" applyAlignment="0" applyProtection="0"/>
    <xf numFmtId="0" fontId="9" fillId="2" borderId="0" applyNumberFormat="0" applyBorder="0" applyAlignment="0" applyProtection="0"/>
    <xf numFmtId="0" fontId="92" fillId="8" borderId="0" applyNumberFormat="0" applyBorder="0" applyAlignment="0" applyProtection="0"/>
    <xf numFmtId="0" fontId="9" fillId="6" borderId="0" applyNumberFormat="0" applyBorder="0" applyAlignment="0" applyProtection="0"/>
    <xf numFmtId="0" fontId="92" fillId="9" borderId="0" applyNumberFormat="0" applyBorder="0" applyAlignment="0" applyProtection="0"/>
    <xf numFmtId="0" fontId="9" fillId="10" borderId="0" applyNumberFormat="0" applyBorder="0" applyAlignment="0" applyProtection="0"/>
    <xf numFmtId="0" fontId="92" fillId="11" borderId="0" applyNumberFormat="0" applyBorder="0" applyAlignment="0" applyProtection="0"/>
    <xf numFmtId="0" fontId="9" fillId="12" borderId="0" applyNumberFormat="0" applyBorder="0" applyAlignment="0" applyProtection="0"/>
    <xf numFmtId="0" fontId="92" fillId="13" borderId="0" applyNumberFormat="0" applyBorder="0" applyAlignment="0" applyProtection="0"/>
    <xf numFmtId="0" fontId="9" fillId="14" borderId="0" applyNumberFormat="0" applyBorder="0" applyAlignment="0" applyProtection="0"/>
    <xf numFmtId="0" fontId="9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2" fillId="20" borderId="0" applyNumberFormat="0" applyBorder="0" applyAlignment="0" applyProtection="0"/>
    <xf numFmtId="0" fontId="9" fillId="21" borderId="0" applyNumberFormat="0" applyBorder="0" applyAlignment="0" applyProtection="0"/>
    <xf numFmtId="0" fontId="92" fillId="22" borderId="0" applyNumberFormat="0" applyBorder="0" applyAlignment="0" applyProtection="0"/>
    <xf numFmtId="0" fontId="9" fillId="3" borderId="0" applyNumberFormat="0" applyBorder="0" applyAlignment="0" applyProtection="0"/>
    <xf numFmtId="0" fontId="92" fillId="23" borderId="0" applyNumberFormat="0" applyBorder="0" applyAlignment="0" applyProtection="0"/>
    <xf numFmtId="0" fontId="9" fillId="24" borderId="0" applyNumberFormat="0" applyBorder="0" applyAlignment="0" applyProtection="0"/>
    <xf numFmtId="0" fontId="92" fillId="25" borderId="0" applyNumberFormat="0" applyBorder="0" applyAlignment="0" applyProtection="0"/>
    <xf numFmtId="0" fontId="9" fillId="12" borderId="0" applyNumberFormat="0" applyBorder="0" applyAlignment="0" applyProtection="0"/>
    <xf numFmtId="0" fontId="92" fillId="26" borderId="0" applyNumberFormat="0" applyBorder="0" applyAlignment="0" applyProtection="0"/>
    <xf numFmtId="0" fontId="9" fillId="21" borderId="0" applyNumberFormat="0" applyBorder="0" applyAlignment="0" applyProtection="0"/>
    <xf numFmtId="0" fontId="92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3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93" fillId="30" borderId="0" applyNumberFormat="0" applyBorder="0" applyAlignment="0" applyProtection="0"/>
    <xf numFmtId="0" fontId="10" fillId="31" borderId="0" applyNumberFormat="0" applyBorder="0" applyAlignment="0" applyProtection="0"/>
    <xf numFmtId="0" fontId="93" fillId="32" borderId="0" applyNumberFormat="0" applyBorder="0" applyAlignment="0" applyProtection="0"/>
    <xf numFmtId="0" fontId="10" fillId="3" borderId="0" applyNumberFormat="0" applyBorder="0" applyAlignment="0" applyProtection="0"/>
    <xf numFmtId="0" fontId="93" fillId="33" borderId="0" applyNumberFormat="0" applyBorder="0" applyAlignment="0" applyProtection="0"/>
    <xf numFmtId="0" fontId="10" fillId="24" borderId="0" applyNumberFormat="0" applyBorder="0" applyAlignment="0" applyProtection="0"/>
    <xf numFmtId="0" fontId="93" fillId="34" borderId="0" applyNumberFormat="0" applyBorder="0" applyAlignment="0" applyProtection="0"/>
    <xf numFmtId="0" fontId="10" fillId="35" borderId="0" applyNumberFormat="0" applyBorder="0" applyAlignment="0" applyProtection="0"/>
    <xf numFmtId="0" fontId="93" fillId="36" borderId="0" applyNumberFormat="0" applyBorder="0" applyAlignment="0" applyProtection="0"/>
    <xf numFmtId="0" fontId="10" fillId="29" borderId="0" applyNumberFormat="0" applyBorder="0" applyAlignment="0" applyProtection="0"/>
    <xf numFmtId="0" fontId="93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29" borderId="0" applyNumberFormat="0" applyBorder="0" applyAlignment="0" applyProtection="0"/>
    <xf numFmtId="0" fontId="10" fillId="39" borderId="0" applyNumberFormat="0" applyBorder="0" applyAlignment="0" applyProtection="0"/>
    <xf numFmtId="0" fontId="10" fillId="18" borderId="0" applyNumberFormat="0" applyBorder="0" applyAlignment="0" applyProtection="0"/>
    <xf numFmtId="0" fontId="10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1" fillId="12" borderId="0" applyNumberFormat="0" applyBorder="0" applyAlignment="0" applyProtection="0"/>
    <xf numFmtId="0" fontId="12" fillId="5" borderId="1" applyNumberFormat="0" applyAlignment="0" applyProtection="0"/>
    <xf numFmtId="0" fontId="13" fillId="41" borderId="2" applyNumberFormat="0" applyAlignment="0" applyProtection="0"/>
    <xf numFmtId="0" fontId="14" fillId="0" borderId="0" applyNumberFormat="0" applyFill="0" applyBorder="0" applyAlignment="0" applyProtection="0"/>
    <xf numFmtId="0" fontId="15" fillId="42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1" applyNumberFormat="0" applyAlignment="0" applyProtection="0"/>
    <xf numFmtId="0" fontId="20" fillId="0" borderId="6" applyNumberFormat="0" applyFill="0" applyAlignment="0" applyProtection="0"/>
    <xf numFmtId="0" fontId="21" fillId="4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4" borderId="1" applyNumberFormat="0" applyFont="0" applyAlignment="0" applyProtection="0"/>
    <xf numFmtId="0" fontId="22" fillId="5" borderId="7" applyNumberFormat="0" applyAlignment="0" applyProtection="0"/>
    <xf numFmtId="4" fontId="7" fillId="43" borderId="7" applyNumberFormat="0" applyProtection="0">
      <alignment vertical="center"/>
    </xf>
    <xf numFmtId="4" fontId="23" fillId="43" borderId="7" applyNumberFormat="0" applyProtection="0">
      <alignment vertical="center"/>
    </xf>
    <xf numFmtId="4" fontId="7" fillId="43" borderId="7" applyNumberFormat="0" applyProtection="0">
      <alignment horizontal="left" vertical="center" indent="1"/>
    </xf>
    <xf numFmtId="4" fontId="7" fillId="43" borderId="7" applyNumberFormat="0" applyProtection="0">
      <alignment horizontal="left" vertical="center" indent="1"/>
    </xf>
    <xf numFmtId="0" fontId="3" fillId="2" borderId="7" applyNumberFormat="0" applyProtection="0">
      <alignment horizontal="left" vertical="center" indent="1"/>
    </xf>
    <xf numFmtId="4" fontId="7" fillId="6" borderId="7" applyNumberFormat="0" applyProtection="0">
      <alignment horizontal="right" vertical="center"/>
    </xf>
    <xf numFmtId="4" fontId="7" fillId="3" borderId="7" applyNumberFormat="0" applyProtection="0">
      <alignment horizontal="right" vertical="center"/>
    </xf>
    <xf numFmtId="4" fontId="7" fillId="39" borderId="7" applyNumberFormat="0" applyProtection="0">
      <alignment horizontal="right" vertical="center"/>
    </xf>
    <xf numFmtId="4" fontId="7" fillId="28" borderId="7" applyNumberFormat="0" applyProtection="0">
      <alignment horizontal="right" vertical="center"/>
    </xf>
    <xf numFmtId="4" fontId="7" fillId="38" borderId="7" applyNumberFormat="0" applyProtection="0">
      <alignment horizontal="right" vertical="center"/>
    </xf>
    <xf numFmtId="4" fontId="7" fillId="44" borderId="7" applyNumberFormat="0" applyProtection="0">
      <alignment horizontal="right" vertical="center"/>
    </xf>
    <xf numFmtId="4" fontId="7" fillId="18" borderId="7" applyNumberFormat="0" applyProtection="0">
      <alignment horizontal="right" vertical="center"/>
    </xf>
    <xf numFmtId="4" fontId="7" fillId="42" borderId="7" applyNumberFormat="0" applyProtection="0">
      <alignment horizontal="right" vertical="center"/>
    </xf>
    <xf numFmtId="4" fontId="7" fillId="24" borderId="7" applyNumberFormat="0" applyProtection="0">
      <alignment horizontal="right" vertical="center"/>
    </xf>
    <xf numFmtId="4" fontId="24" fillId="45" borderId="7" applyNumberFormat="0" applyProtection="0">
      <alignment horizontal="left" vertical="center" indent="1"/>
    </xf>
    <xf numFmtId="4" fontId="7" fillId="5" borderId="8" applyNumberFormat="0" applyProtection="0">
      <alignment horizontal="left" vertical="center" indent="1"/>
    </xf>
    <xf numFmtId="4" fontId="25" fillId="40" borderId="0" applyNumberFormat="0" applyProtection="0">
      <alignment horizontal="left" vertical="center" indent="1"/>
    </xf>
    <xf numFmtId="0" fontId="3" fillId="2" borderId="7" applyNumberFormat="0" applyProtection="0">
      <alignment horizontal="left" vertical="center" indent="1"/>
    </xf>
    <xf numFmtId="4" fontId="7" fillId="5" borderId="7" applyNumberFormat="0" applyProtection="0">
      <alignment horizontal="left" vertical="center" indent="1"/>
    </xf>
    <xf numFmtId="4" fontId="7" fillId="41" borderId="7" applyNumberFormat="0" applyProtection="0">
      <alignment horizontal="left" vertical="center" indent="1"/>
    </xf>
    <xf numFmtId="0" fontId="3" fillId="41" borderId="7" applyNumberFormat="0" applyProtection="0">
      <alignment horizontal="left" vertical="center" indent="1"/>
    </xf>
    <xf numFmtId="0" fontId="3" fillId="41" borderId="7" applyNumberFormat="0" applyProtection="0">
      <alignment horizontal="left" vertical="center" indent="1"/>
    </xf>
    <xf numFmtId="0" fontId="3" fillId="17" borderId="7" applyNumberFormat="0" applyProtection="0">
      <alignment horizontal="left" vertical="center" indent="1"/>
    </xf>
    <xf numFmtId="0" fontId="3" fillId="17" borderId="7" applyNumberFormat="0" applyProtection="0">
      <alignment horizontal="left" vertical="center" indent="1"/>
    </xf>
    <xf numFmtId="0" fontId="3" fillId="19" borderId="7" applyNumberFormat="0" applyProtection="0">
      <alignment horizontal="left" vertical="center" indent="1"/>
    </xf>
    <xf numFmtId="0" fontId="3" fillId="19" borderId="7" applyNumberFormat="0" applyProtection="0">
      <alignment horizontal="left" vertical="center" indent="1"/>
    </xf>
    <xf numFmtId="0" fontId="3" fillId="2" borderId="7" applyNumberFormat="0" applyProtection="0">
      <alignment horizontal="left" vertical="center" indent="1"/>
    </xf>
    <xf numFmtId="0" fontId="3" fillId="2" borderId="7" applyNumberFormat="0" applyProtection="0">
      <alignment horizontal="left" vertical="center" indent="1"/>
    </xf>
    <xf numFmtId="0" fontId="0" fillId="0" borderId="0">
      <alignment/>
      <protection/>
    </xf>
    <xf numFmtId="4" fontId="7" fillId="4" borderId="7" applyNumberFormat="0" applyProtection="0">
      <alignment vertical="center"/>
    </xf>
    <xf numFmtId="4" fontId="23" fillId="4" borderId="7" applyNumberFormat="0" applyProtection="0">
      <alignment vertical="center"/>
    </xf>
    <xf numFmtId="4" fontId="7" fillId="4" borderId="7" applyNumberFormat="0" applyProtection="0">
      <alignment horizontal="left" vertical="center" indent="1"/>
    </xf>
    <xf numFmtId="4" fontId="7" fillId="4" borderId="7" applyNumberFormat="0" applyProtection="0">
      <alignment horizontal="left" vertical="center" indent="1"/>
    </xf>
    <xf numFmtId="4" fontId="7" fillId="5" borderId="7" applyNumberFormat="0" applyProtection="0">
      <alignment horizontal="right" vertical="center"/>
    </xf>
    <xf numFmtId="4" fontId="23" fillId="5" borderId="7" applyNumberFormat="0" applyProtection="0">
      <alignment horizontal="right" vertical="center"/>
    </xf>
    <xf numFmtId="0" fontId="3" fillId="2" borderId="7" applyNumberFormat="0" applyProtection="0">
      <alignment horizontal="left" vertical="center" indent="1"/>
    </xf>
    <xf numFmtId="0" fontId="3" fillId="2" borderId="7" applyNumberFormat="0" applyProtection="0">
      <alignment horizontal="left" vertical="center" indent="1"/>
    </xf>
    <xf numFmtId="0" fontId="26" fillId="0" borderId="0">
      <alignment/>
      <protection/>
    </xf>
    <xf numFmtId="4" fontId="27" fillId="5" borderId="7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93" fillId="46" borderId="0" applyNumberFormat="0" applyBorder="0" applyAlignment="0" applyProtection="0"/>
    <xf numFmtId="0" fontId="10" fillId="47" borderId="0" applyNumberFormat="0" applyBorder="0" applyAlignment="0" applyProtection="0"/>
    <xf numFmtId="0" fontId="93" fillId="48" borderId="0" applyNumberFormat="0" applyBorder="0" applyAlignment="0" applyProtection="0"/>
    <xf numFmtId="0" fontId="10" fillId="39" borderId="0" applyNumberFormat="0" applyBorder="0" applyAlignment="0" applyProtection="0"/>
    <xf numFmtId="0" fontId="93" fillId="49" borderId="0" applyNumberFormat="0" applyBorder="0" applyAlignment="0" applyProtection="0"/>
    <xf numFmtId="0" fontId="10" fillId="18" borderId="0" applyNumberFormat="0" applyBorder="0" applyAlignment="0" applyProtection="0"/>
    <xf numFmtId="0" fontId="93" fillId="50" borderId="0" applyNumberFormat="0" applyBorder="0" applyAlignment="0" applyProtection="0"/>
    <xf numFmtId="0" fontId="10" fillId="35" borderId="0" applyNumberFormat="0" applyBorder="0" applyAlignment="0" applyProtection="0"/>
    <xf numFmtId="0" fontId="93" fillId="51" borderId="0" applyNumberFormat="0" applyBorder="0" applyAlignment="0" applyProtection="0"/>
    <xf numFmtId="0" fontId="10" fillId="29" borderId="0" applyNumberFormat="0" applyBorder="0" applyAlignment="0" applyProtection="0"/>
    <xf numFmtId="0" fontId="93" fillId="52" borderId="0" applyNumberFormat="0" applyBorder="0" applyAlignment="0" applyProtection="0"/>
    <xf numFmtId="0" fontId="10" fillId="44" borderId="0" applyNumberFormat="0" applyBorder="0" applyAlignment="0" applyProtection="0"/>
    <xf numFmtId="0" fontId="94" fillId="53" borderId="10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95" fillId="54" borderId="11" applyNumberFormat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96" fillId="54" borderId="10" applyNumberFormat="0" applyAlignment="0" applyProtection="0"/>
    <xf numFmtId="0" fontId="31" fillId="19" borderId="1" applyNumberFormat="0" applyAlignment="0" applyProtection="0"/>
    <xf numFmtId="0" fontId="31" fillId="19" borderId="1" applyNumberFormat="0" applyAlignment="0" applyProtection="0"/>
    <xf numFmtId="0" fontId="31" fillId="19" borderId="1" applyNumberFormat="0" applyAlignment="0" applyProtection="0"/>
    <xf numFmtId="0" fontId="31" fillId="19" borderId="1" applyNumberFormat="0" applyAlignment="0" applyProtection="0"/>
    <xf numFmtId="0" fontId="31" fillId="19" borderId="1" applyNumberFormat="0" applyAlignment="0" applyProtection="0"/>
    <xf numFmtId="0" fontId="31" fillId="19" borderId="1" applyNumberFormat="0" applyAlignment="0" applyProtection="0"/>
    <xf numFmtId="0" fontId="31" fillId="19" borderId="1" applyNumberFormat="0" applyAlignment="0" applyProtection="0"/>
    <xf numFmtId="0" fontId="31" fillId="19" borderId="1" applyNumberFormat="0" applyAlignment="0" applyProtection="0"/>
    <xf numFmtId="0" fontId="31" fillId="19" borderId="1" applyNumberFormat="0" applyAlignment="0" applyProtection="0"/>
    <xf numFmtId="0" fontId="31" fillId="19" borderId="1" applyNumberFormat="0" applyAlignment="0" applyProtection="0"/>
    <xf numFmtId="0" fontId="31" fillId="19" borderId="1" applyNumberFormat="0" applyAlignment="0" applyProtection="0"/>
    <xf numFmtId="0" fontId="31" fillId="19" borderId="1" applyNumberFormat="0" applyAlignment="0" applyProtection="0"/>
    <xf numFmtId="0" fontId="31" fillId="19" borderId="1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0" borderId="12" applyNumberFormat="0" applyFill="0" applyAlignment="0" applyProtection="0"/>
    <xf numFmtId="0" fontId="32" fillId="0" borderId="13" applyNumberFormat="0" applyFill="0" applyAlignment="0" applyProtection="0"/>
    <xf numFmtId="0" fontId="100" fillId="0" borderId="14" applyNumberFormat="0" applyFill="0" applyAlignment="0" applyProtection="0"/>
    <xf numFmtId="0" fontId="33" fillId="0" borderId="15" applyNumberFormat="0" applyFill="0" applyAlignment="0" applyProtection="0"/>
    <xf numFmtId="0" fontId="101" fillId="0" borderId="16" applyNumberFormat="0" applyFill="0" applyAlignment="0" applyProtection="0"/>
    <xf numFmtId="0" fontId="34" fillId="0" borderId="17" applyNumberFormat="0" applyFill="0" applyAlignment="0" applyProtection="0"/>
    <xf numFmtId="0" fontId="10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2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103" fillId="55" borderId="20" applyNumberFormat="0" applyAlignment="0" applyProtection="0"/>
    <xf numFmtId="0" fontId="13" fillId="17" borderId="2" applyNumberFormat="0" applyAlignment="0" applyProtection="0"/>
    <xf numFmtId="0" fontId="10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5" fillId="56" borderId="0" applyNumberFormat="0" applyBorder="0" applyAlignment="0" applyProtection="0"/>
    <xf numFmtId="0" fontId="21" fillId="43" borderId="0" applyNumberFormat="0" applyBorder="0" applyAlignment="0" applyProtection="0"/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3" fillId="0" borderId="0">
      <alignment/>
      <protection/>
    </xf>
    <xf numFmtId="0" fontId="9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6" fillId="0" borderId="0" applyNumberFormat="0" applyFill="0" applyBorder="0" applyAlignment="0" applyProtection="0"/>
    <xf numFmtId="0" fontId="107" fillId="57" borderId="0" applyNumberFormat="0" applyBorder="0" applyAlignment="0" applyProtection="0"/>
    <xf numFmtId="0" fontId="11" fillId="6" borderId="0" applyNumberFormat="0" applyBorder="0" applyAlignment="0" applyProtection="0"/>
    <xf numFmtId="0" fontId="10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8" borderId="21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0" fontId="3" fillId="4" borderId="22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9" fillId="0" borderId="23" applyNumberFormat="0" applyFill="0" applyAlignment="0" applyProtection="0"/>
    <xf numFmtId="0" fontId="36" fillId="0" borderId="24" applyNumberFormat="0" applyFill="0" applyAlignment="0" applyProtection="0"/>
    <xf numFmtId="0" fontId="6" fillId="0" borderId="0">
      <alignment/>
      <protection/>
    </xf>
    <xf numFmtId="2" fontId="5" fillId="0" borderId="25">
      <alignment horizontal="center" wrapText="1"/>
      <protection hidden="1" locked="0"/>
    </xf>
    <xf numFmtId="0" fontId="5" fillId="0" borderId="25">
      <alignment horizontal="center" wrapText="1"/>
      <protection hidden="1"/>
    </xf>
    <xf numFmtId="0" fontId="1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2" fillId="0" borderId="0" applyFont="0" applyFill="0" applyBorder="0" applyAlignment="0" applyProtection="0"/>
    <xf numFmtId="0" fontId="111" fillId="59" borderId="0" applyNumberFormat="0" applyBorder="0" applyAlignment="0" applyProtection="0"/>
    <xf numFmtId="0" fontId="15" fillId="10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12" fillId="0" borderId="26" xfId="259" applyFont="1" applyFill="1" applyBorder="1" applyAlignment="1">
      <alignment horizontal="center" vertical="center" wrapText="1"/>
      <protection/>
    </xf>
    <xf numFmtId="172" fontId="112" fillId="0" borderId="25" xfId="90" applyNumberFormat="1" applyFont="1" applyFill="1" applyBorder="1" applyAlignment="1">
      <alignment horizontal="center" vertical="center" wrapText="1"/>
      <protection/>
    </xf>
    <xf numFmtId="0" fontId="112" fillId="0" borderId="0" xfId="259" applyFont="1" applyFill="1" applyBorder="1" applyAlignment="1">
      <alignment horizontal="center" vertical="center"/>
      <protection/>
    </xf>
    <xf numFmtId="0" fontId="112" fillId="0" borderId="0" xfId="259" applyFont="1" applyFill="1" applyAlignment="1">
      <alignment horizontal="center"/>
      <protection/>
    </xf>
    <xf numFmtId="0" fontId="112" fillId="0" borderId="0" xfId="259" applyFont="1" applyFill="1" applyBorder="1">
      <alignment/>
      <protection/>
    </xf>
    <xf numFmtId="0" fontId="112" fillId="0" borderId="25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40" fillId="60" borderId="28" xfId="0" applyFont="1" applyFill="1" applyBorder="1" applyAlignment="1" applyProtection="1">
      <alignment vertical="center" wrapText="1"/>
      <protection hidden="1"/>
    </xf>
    <xf numFmtId="0" fontId="40" fillId="60" borderId="29" xfId="0" applyFont="1" applyFill="1" applyBorder="1" applyAlignment="1" applyProtection="1">
      <alignment vertical="center" wrapText="1"/>
      <protection hidden="1"/>
    </xf>
    <xf numFmtId="0" fontId="38" fillId="60" borderId="0" xfId="0" applyFont="1" applyFill="1" applyAlignment="1">
      <alignment/>
    </xf>
    <xf numFmtId="0" fontId="40" fillId="60" borderId="0" xfId="0" applyFont="1" applyFill="1" applyBorder="1" applyAlignment="1" applyProtection="1">
      <alignment vertical="center" wrapText="1"/>
      <protection hidden="1"/>
    </xf>
    <xf numFmtId="0" fontId="40" fillId="60" borderId="30" xfId="0" applyFont="1" applyFill="1" applyBorder="1" applyAlignment="1" applyProtection="1">
      <alignment vertical="center" wrapText="1"/>
      <protection hidden="1"/>
    </xf>
    <xf numFmtId="0" fontId="40" fillId="60" borderId="31" xfId="0" applyFont="1" applyFill="1" applyBorder="1" applyAlignment="1" applyProtection="1">
      <alignment vertical="center" wrapText="1"/>
      <protection hidden="1"/>
    </xf>
    <xf numFmtId="0" fontId="40" fillId="60" borderId="32" xfId="0" applyFont="1" applyFill="1" applyBorder="1" applyAlignment="1" applyProtection="1">
      <alignment vertical="center" wrapText="1"/>
      <protection hidden="1"/>
    </xf>
    <xf numFmtId="0" fontId="40" fillId="0" borderId="0" xfId="0" applyFont="1" applyFill="1" applyBorder="1" applyAlignment="1">
      <alignment/>
    </xf>
    <xf numFmtId="0" fontId="40" fillId="0" borderId="30" xfId="0" applyFont="1" applyFill="1" applyBorder="1" applyAlignment="1">
      <alignment/>
    </xf>
    <xf numFmtId="0" fontId="38" fillId="0" borderId="33" xfId="0" applyFont="1" applyFill="1" applyBorder="1" applyAlignment="1">
      <alignment/>
    </xf>
    <xf numFmtId="0" fontId="38" fillId="0" borderId="32" xfId="0" applyFont="1" applyFill="1" applyBorder="1" applyAlignment="1">
      <alignment/>
    </xf>
    <xf numFmtId="0" fontId="38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38" fillId="0" borderId="34" xfId="0" applyFont="1" applyFill="1" applyBorder="1" applyAlignment="1">
      <alignment/>
    </xf>
    <xf numFmtId="0" fontId="38" fillId="0" borderId="35" xfId="0" applyFont="1" applyFill="1" applyBorder="1" applyAlignment="1">
      <alignment/>
    </xf>
    <xf numFmtId="0" fontId="44" fillId="0" borderId="0" xfId="0" applyFont="1" applyAlignment="1">
      <alignment/>
    </xf>
    <xf numFmtId="0" fontId="40" fillId="60" borderId="0" xfId="0" applyFont="1" applyFill="1" applyAlignment="1">
      <alignment horizontal="center"/>
    </xf>
    <xf numFmtId="0" fontId="49" fillId="60" borderId="0" xfId="0" applyFont="1" applyFill="1" applyAlignment="1">
      <alignment horizontal="center" wrapText="1"/>
    </xf>
    <xf numFmtId="0" fontId="49" fillId="60" borderId="36" xfId="0" applyFont="1" applyFill="1" applyBorder="1" applyAlignment="1" applyProtection="1">
      <alignment horizontal="center" vertical="center" wrapText="1"/>
      <protection hidden="1" locked="0"/>
    </xf>
    <xf numFmtId="0" fontId="49" fillId="60" borderId="25" xfId="0" applyFont="1" applyFill="1" applyBorder="1" applyAlignment="1" applyProtection="1">
      <alignment horizontal="center" vertical="center" wrapText="1"/>
      <protection hidden="1"/>
    </xf>
    <xf numFmtId="1" fontId="49" fillId="60" borderId="25" xfId="0" applyNumberFormat="1" applyFont="1" applyFill="1" applyBorder="1" applyAlignment="1" applyProtection="1">
      <alignment horizontal="center" vertical="center" wrapText="1"/>
      <protection hidden="1"/>
    </xf>
    <xf numFmtId="1" fontId="50" fillId="60" borderId="25" xfId="0" applyNumberFormat="1" applyFont="1" applyFill="1" applyBorder="1" applyAlignment="1" applyProtection="1">
      <alignment horizontal="center" wrapText="1"/>
      <protection hidden="1"/>
    </xf>
    <xf numFmtId="0" fontId="42" fillId="60" borderId="0" xfId="0" applyFont="1" applyFill="1" applyAlignment="1">
      <alignment horizontal="left"/>
    </xf>
    <xf numFmtId="0" fontId="51" fillId="60" borderId="0" xfId="0" applyFont="1" applyFill="1" applyAlignment="1">
      <alignment wrapText="1"/>
    </xf>
    <xf numFmtId="0" fontId="41" fillId="60" borderId="37" xfId="0" applyFont="1" applyFill="1" applyBorder="1" applyAlignment="1" applyProtection="1">
      <alignment wrapText="1"/>
      <protection hidden="1"/>
    </xf>
    <xf numFmtId="0" fontId="41" fillId="60" borderId="38" xfId="0" applyFont="1" applyFill="1" applyBorder="1" applyAlignment="1" applyProtection="1">
      <alignment horizontal="center" wrapText="1"/>
      <protection hidden="1"/>
    </xf>
    <xf numFmtId="0" fontId="49" fillId="60" borderId="0" xfId="0" applyFont="1" applyFill="1" applyAlignment="1">
      <alignment wrapText="1"/>
    </xf>
    <xf numFmtId="0" fontId="52" fillId="60" borderId="0" xfId="0" applyFont="1" applyFill="1" applyAlignment="1">
      <alignment/>
    </xf>
    <xf numFmtId="0" fontId="44" fillId="60" borderId="0" xfId="0" applyFont="1" applyFill="1" applyAlignment="1">
      <alignment/>
    </xf>
    <xf numFmtId="0" fontId="44" fillId="60" borderId="0" xfId="0" applyFont="1" applyFill="1" applyAlignment="1">
      <alignment horizontal="left"/>
    </xf>
    <xf numFmtId="0" fontId="38" fillId="60" borderId="0" xfId="0" applyFont="1" applyFill="1" applyBorder="1" applyAlignment="1">
      <alignment horizontal="left"/>
    </xf>
    <xf numFmtId="0" fontId="38" fillId="60" borderId="28" xfId="0" applyFont="1" applyFill="1" applyBorder="1" applyAlignment="1" applyProtection="1">
      <alignment horizontal="center"/>
      <protection locked="0"/>
    </xf>
    <xf numFmtId="0" fontId="38" fillId="60" borderId="0" xfId="0" applyFont="1" applyFill="1" applyBorder="1" applyAlignment="1" applyProtection="1">
      <alignment horizontal="center"/>
      <protection locked="0"/>
    </xf>
    <xf numFmtId="0" fontId="38" fillId="60" borderId="0" xfId="0" applyFont="1" applyFill="1" applyBorder="1" applyAlignment="1">
      <alignment/>
    </xf>
    <xf numFmtId="0" fontId="41" fillId="60" borderId="25" xfId="0" applyFont="1" applyFill="1" applyBorder="1" applyAlignment="1" applyProtection="1">
      <alignment horizontal="center" vertical="center" wrapText="1"/>
      <protection hidden="1"/>
    </xf>
    <xf numFmtId="1" fontId="41" fillId="60" borderId="25" xfId="0" applyNumberFormat="1" applyFont="1" applyFill="1" applyBorder="1" applyAlignment="1" applyProtection="1">
      <alignment horizontal="center" vertical="center" wrapText="1"/>
      <protection hidden="1"/>
    </xf>
    <xf numFmtId="0" fontId="46" fillId="60" borderId="25" xfId="0" applyFont="1" applyFill="1" applyBorder="1" applyAlignment="1" applyProtection="1">
      <alignment/>
      <protection hidden="1" locked="0"/>
    </xf>
    <xf numFmtId="0" fontId="41" fillId="60" borderId="31" xfId="0" applyFont="1" applyFill="1" applyBorder="1" applyAlignment="1" applyProtection="1">
      <alignment horizontal="center"/>
      <protection locked="0"/>
    </xf>
    <xf numFmtId="0" fontId="113" fillId="60" borderId="25" xfId="0" applyFont="1" applyFill="1" applyBorder="1" applyAlignment="1" applyProtection="1">
      <alignment horizontal="center" vertical="center" wrapText="1"/>
      <protection hidden="1"/>
    </xf>
    <xf numFmtId="0" fontId="52" fillId="60" borderId="25" xfId="0" applyFont="1" applyFill="1" applyBorder="1" applyAlignment="1" applyProtection="1">
      <alignment horizontal="center" vertical="center" wrapText="1"/>
      <protection hidden="1"/>
    </xf>
    <xf numFmtId="0" fontId="52" fillId="60" borderId="25" xfId="0" applyFont="1" applyFill="1" applyBorder="1" applyAlignment="1" applyProtection="1">
      <alignment vertical="center" wrapText="1"/>
      <protection hidden="1"/>
    </xf>
    <xf numFmtId="0" fontId="41" fillId="60" borderId="25" xfId="0" applyFont="1" applyFill="1" applyBorder="1" applyAlignment="1" applyProtection="1">
      <alignment horizontal="center" vertical="center" wrapText="1"/>
      <protection hidden="1" locked="0"/>
    </xf>
    <xf numFmtId="0" fontId="41" fillId="0" borderId="0" xfId="0" applyNumberFormat="1" applyFont="1" applyFill="1" applyBorder="1" applyAlignment="1" applyProtection="1">
      <alignment horizontal="center"/>
      <protection hidden="1" locked="0"/>
    </xf>
    <xf numFmtId="0" fontId="41" fillId="60" borderId="25" xfId="0" applyFont="1" applyFill="1" applyBorder="1" applyAlignment="1" applyProtection="1">
      <alignment horizontal="center" vertical="top"/>
      <protection hidden="1" locked="0"/>
    </xf>
    <xf numFmtId="0" fontId="41" fillId="60" borderId="34" xfId="0" applyFont="1" applyFill="1" applyBorder="1" applyAlignment="1" applyProtection="1">
      <alignment horizontal="center" vertical="center"/>
      <protection hidden="1" locked="0"/>
    </xf>
    <xf numFmtId="2" fontId="5" fillId="0" borderId="25" xfId="0" applyNumberFormat="1" applyFont="1" applyFill="1" applyBorder="1" applyAlignment="1" applyProtection="1">
      <alignment horizontal="center" wrapText="1"/>
      <protection hidden="1" locked="0"/>
    </xf>
    <xf numFmtId="2" fontId="41" fillId="60" borderId="25" xfId="0" applyNumberFormat="1" applyFont="1" applyFill="1" applyBorder="1" applyAlignment="1" applyProtection="1">
      <alignment horizontal="center" wrapText="1"/>
      <protection hidden="1"/>
    </xf>
    <xf numFmtId="0" fontId="114" fillId="60" borderId="25" xfId="0" applyFont="1" applyFill="1" applyBorder="1" applyAlignment="1" applyProtection="1">
      <alignment horizontal="center" vertical="center" wrapText="1"/>
      <protection hidden="1"/>
    </xf>
    <xf numFmtId="2" fontId="114" fillId="60" borderId="25" xfId="0" applyNumberFormat="1" applyFont="1" applyFill="1" applyBorder="1" applyAlignment="1" applyProtection="1">
      <alignment horizontal="center" vertical="center" wrapText="1"/>
      <protection hidden="1"/>
    </xf>
    <xf numFmtId="0" fontId="115" fillId="0" borderId="39" xfId="259" applyFont="1" applyFill="1" applyBorder="1" applyAlignment="1">
      <alignment horizontal="center" vertical="center" wrapText="1"/>
      <protection/>
    </xf>
    <xf numFmtId="0" fontId="116" fillId="0" borderId="25" xfId="224" applyNumberFormat="1" applyFont="1" applyFill="1" applyBorder="1" applyAlignment="1">
      <alignment horizontal="center" vertical="center" wrapText="1"/>
      <protection/>
    </xf>
    <xf numFmtId="0" fontId="116" fillId="0" borderId="0" xfId="259" applyFont="1" applyFill="1" applyAlignment="1">
      <alignment horizontal="center"/>
      <protection/>
    </xf>
    <xf numFmtId="0" fontId="116" fillId="0" borderId="25" xfId="0" applyNumberFormat="1" applyFont="1" applyFill="1" applyBorder="1" applyAlignment="1">
      <alignment horizontal="center" vertical="center" wrapText="1"/>
    </xf>
    <xf numFmtId="0" fontId="117" fillId="0" borderId="0" xfId="259" applyFont="1" applyFill="1" applyAlignment="1">
      <alignment/>
      <protection/>
    </xf>
    <xf numFmtId="0" fontId="118" fillId="60" borderId="25" xfId="0" applyFont="1" applyFill="1" applyBorder="1" applyAlignment="1" applyProtection="1">
      <alignment horizontal="center" vertical="center" wrapText="1"/>
      <protection hidden="1"/>
    </xf>
    <xf numFmtId="2" fontId="118" fillId="60" borderId="25" xfId="0" applyNumberFormat="1" applyFont="1" applyFill="1" applyBorder="1" applyAlignment="1" applyProtection="1">
      <alignment horizontal="center" vertical="center" wrapText="1"/>
      <protection hidden="1"/>
    </xf>
    <xf numFmtId="0" fontId="40" fillId="60" borderId="0" xfId="0" applyFont="1" applyFill="1" applyBorder="1" applyAlignment="1" applyProtection="1">
      <alignment horizontal="left" vertical="center" wrapText="1"/>
      <protection hidden="1"/>
    </xf>
    <xf numFmtId="0" fontId="52" fillId="60" borderId="25" xfId="0" applyFont="1" applyFill="1" applyBorder="1" applyAlignment="1" applyProtection="1">
      <alignment horizontal="center" vertical="center" wrapText="1"/>
      <protection hidden="1"/>
    </xf>
    <xf numFmtId="0" fontId="49" fillId="60" borderId="34" xfId="0" applyFont="1" applyFill="1" applyBorder="1" applyAlignment="1" applyProtection="1">
      <alignment horizontal="center" vertical="center" wrapText="1"/>
      <protection hidden="1"/>
    </xf>
    <xf numFmtId="0" fontId="41" fillId="60" borderId="34" xfId="0" applyFont="1" applyFill="1" applyBorder="1" applyAlignment="1" applyProtection="1">
      <alignment horizontal="center" vertical="center" wrapText="1"/>
      <protection hidden="1"/>
    </xf>
    <xf numFmtId="172" fontId="112" fillId="0" borderId="25" xfId="0" applyNumberFormat="1" applyFont="1" applyFill="1" applyBorder="1" applyAlignment="1">
      <alignment horizontal="center" vertical="center" wrapText="1"/>
    </xf>
    <xf numFmtId="172" fontId="112" fillId="0" borderId="0" xfId="259" applyNumberFormat="1" applyFont="1" applyFill="1" applyAlignment="1">
      <alignment horizontal="center"/>
      <protection/>
    </xf>
    <xf numFmtId="0" fontId="116" fillId="0" borderId="25" xfId="229" applyNumberFormat="1" applyFont="1" applyFill="1" applyBorder="1" applyAlignment="1">
      <alignment horizontal="center" vertical="center" wrapText="1"/>
      <protection/>
    </xf>
    <xf numFmtId="0" fontId="112" fillId="0" borderId="33" xfId="259" applyFont="1" applyFill="1" applyBorder="1" applyAlignment="1">
      <alignment horizontal="center" vertical="center" wrapText="1"/>
      <protection/>
    </xf>
    <xf numFmtId="2" fontId="112" fillId="0" borderId="25" xfId="229" applyNumberFormat="1" applyFont="1" applyFill="1" applyBorder="1" applyAlignment="1">
      <alignment horizontal="center" vertical="center" wrapText="1"/>
      <protection/>
    </xf>
    <xf numFmtId="0" fontId="116" fillId="0" borderId="25" xfId="259" applyFont="1" applyFill="1" applyBorder="1" applyAlignment="1">
      <alignment horizontal="center" vertical="center"/>
      <protection/>
    </xf>
    <xf numFmtId="0" fontId="38" fillId="61" borderId="34" xfId="0" applyFont="1" applyFill="1" applyBorder="1" applyAlignment="1">
      <alignment/>
    </xf>
    <xf numFmtId="0" fontId="40" fillId="61" borderId="35" xfId="0" applyFont="1" applyFill="1" applyBorder="1" applyAlignment="1" applyProtection="1">
      <alignment horizontal="center"/>
      <protection hidden="1"/>
    </xf>
    <xf numFmtId="0" fontId="116" fillId="0" borderId="25" xfId="259" applyFont="1" applyFill="1" applyBorder="1" applyAlignment="1">
      <alignment horizontal="center"/>
      <protection/>
    </xf>
    <xf numFmtId="0" fontId="112" fillId="0" borderId="25" xfId="259" applyFont="1" applyFill="1" applyBorder="1" applyAlignment="1">
      <alignment horizontal="center"/>
      <protection/>
    </xf>
    <xf numFmtId="0" fontId="112" fillId="0" borderId="25" xfId="0" applyFont="1" applyFill="1" applyBorder="1" applyAlignment="1">
      <alignment horizontal="left" vertical="center" wrapText="1"/>
    </xf>
    <xf numFmtId="0" fontId="112" fillId="0" borderId="25" xfId="259" applyFont="1" applyFill="1" applyBorder="1" applyAlignment="1">
      <alignment/>
      <protection/>
    </xf>
    <xf numFmtId="0" fontId="44" fillId="60" borderId="0" xfId="0" applyFont="1" applyFill="1" applyAlignment="1" applyProtection="1">
      <alignment horizontal="left"/>
      <protection hidden="1"/>
    </xf>
    <xf numFmtId="0" fontId="44" fillId="60" borderId="30" xfId="0" applyFont="1" applyFill="1" applyBorder="1" applyAlignment="1" applyProtection="1">
      <alignment horizontal="left"/>
      <protection hidden="1"/>
    </xf>
    <xf numFmtId="0" fontId="41" fillId="60" borderId="34" xfId="0" applyFont="1" applyFill="1" applyBorder="1" applyAlignment="1" applyProtection="1">
      <alignment horizontal="center"/>
      <protection hidden="1" locked="0"/>
    </xf>
    <xf numFmtId="0" fontId="41" fillId="60" borderId="40" xfId="0" applyFont="1" applyFill="1" applyBorder="1" applyAlignment="1" applyProtection="1">
      <alignment horizontal="center"/>
      <protection hidden="1" locked="0"/>
    </xf>
    <xf numFmtId="0" fontId="41" fillId="60" borderId="35" xfId="0" applyFont="1" applyFill="1" applyBorder="1" applyAlignment="1" applyProtection="1">
      <alignment horizontal="center"/>
      <protection hidden="1" locked="0"/>
    </xf>
    <xf numFmtId="0" fontId="57" fillId="60" borderId="25" xfId="0" applyFont="1" applyFill="1" applyBorder="1" applyAlignment="1" applyProtection="1">
      <alignment vertical="center" wrapText="1"/>
      <protection hidden="1"/>
    </xf>
    <xf numFmtId="0" fontId="41" fillId="60" borderId="25" xfId="0" applyFont="1" applyFill="1" applyBorder="1" applyAlignment="1" applyProtection="1">
      <alignment horizontal="left" vertical="center" wrapText="1"/>
      <protection hidden="1" locked="0"/>
    </xf>
    <xf numFmtId="0" fontId="40" fillId="61" borderId="34" xfId="0" applyFont="1" applyFill="1" applyBorder="1" applyAlignment="1" applyProtection="1">
      <alignment horizontal="center"/>
      <protection hidden="1"/>
    </xf>
    <xf numFmtId="0" fontId="40" fillId="61" borderId="40" xfId="0" applyFont="1" applyFill="1" applyBorder="1" applyAlignment="1" applyProtection="1">
      <alignment horizontal="center"/>
      <protection hidden="1"/>
    </xf>
    <xf numFmtId="0" fontId="40" fillId="61" borderId="35" xfId="0" applyFont="1" applyFill="1" applyBorder="1" applyAlignment="1" applyProtection="1">
      <alignment horizontal="center"/>
      <protection hidden="1"/>
    </xf>
    <xf numFmtId="0" fontId="62" fillId="61" borderId="34" xfId="0" applyFont="1" applyFill="1" applyBorder="1" applyAlignment="1" applyProtection="1">
      <alignment horizontal="center"/>
      <protection hidden="1"/>
    </xf>
    <xf numFmtId="0" fontId="62" fillId="61" borderId="35" xfId="0" applyFont="1" applyFill="1" applyBorder="1" applyAlignment="1" applyProtection="1">
      <alignment horizontal="center"/>
      <protection hidden="1"/>
    </xf>
    <xf numFmtId="0" fontId="62" fillId="61" borderId="40" xfId="0" applyFont="1" applyFill="1" applyBorder="1" applyAlignment="1" applyProtection="1">
      <alignment horizontal="center"/>
      <protection hidden="1"/>
    </xf>
    <xf numFmtId="0" fontId="52" fillId="60" borderId="25" xfId="0" applyFont="1" applyFill="1" applyBorder="1" applyAlignment="1" applyProtection="1">
      <alignment horizontal="center" vertical="center" wrapText="1"/>
      <protection hidden="1"/>
    </xf>
    <xf numFmtId="0" fontId="119" fillId="60" borderId="25" xfId="0" applyFont="1" applyFill="1" applyBorder="1" applyAlignment="1" applyProtection="1">
      <alignment/>
      <protection hidden="1"/>
    </xf>
    <xf numFmtId="0" fontId="120" fillId="60" borderId="41" xfId="0" applyFont="1" applyFill="1" applyBorder="1" applyAlignment="1" applyProtection="1">
      <alignment horizontal="center" vertical="center" wrapText="1"/>
      <protection hidden="1"/>
    </xf>
    <xf numFmtId="0" fontId="120" fillId="60" borderId="28" xfId="0" applyFont="1" applyFill="1" applyBorder="1" applyAlignment="1" applyProtection="1">
      <alignment horizontal="center" vertical="center" wrapText="1"/>
      <protection hidden="1"/>
    </xf>
    <xf numFmtId="0" fontId="120" fillId="60" borderId="27" xfId="0" applyFont="1" applyFill="1" applyBorder="1" applyAlignment="1" applyProtection="1">
      <alignment horizontal="center" vertical="center" wrapText="1"/>
      <protection hidden="1"/>
    </xf>
    <xf numFmtId="0" fontId="120" fillId="60" borderId="0" xfId="0" applyFont="1" applyFill="1" applyBorder="1" applyAlignment="1" applyProtection="1">
      <alignment horizontal="center" vertical="center" wrapText="1"/>
      <protection hidden="1"/>
    </xf>
    <xf numFmtId="0" fontId="120" fillId="60" borderId="33" xfId="0" applyFont="1" applyFill="1" applyBorder="1" applyAlignment="1" applyProtection="1">
      <alignment horizontal="center" vertical="center" wrapText="1"/>
      <protection hidden="1"/>
    </xf>
    <xf numFmtId="0" fontId="120" fillId="60" borderId="31" xfId="0" applyFont="1" applyFill="1" applyBorder="1" applyAlignment="1" applyProtection="1">
      <alignment horizontal="center" vertical="center" wrapText="1"/>
      <protection hidden="1"/>
    </xf>
    <xf numFmtId="0" fontId="40" fillId="60" borderId="0" xfId="0" applyFont="1" applyFill="1" applyBorder="1" applyAlignment="1" applyProtection="1">
      <alignment vertical="center" wrapText="1"/>
      <protection hidden="1"/>
    </xf>
    <xf numFmtId="0" fontId="40" fillId="60" borderId="0" xfId="0" applyFont="1" applyFill="1" applyBorder="1" applyAlignment="1" applyProtection="1">
      <alignment horizontal="left" vertical="center" wrapText="1"/>
      <protection hidden="1"/>
    </xf>
    <xf numFmtId="0" fontId="41" fillId="60" borderId="25" xfId="0" applyFont="1" applyFill="1" applyBorder="1" applyAlignment="1" applyProtection="1">
      <alignment horizontal="center"/>
      <protection hidden="1"/>
    </xf>
    <xf numFmtId="0" fontId="41" fillId="60" borderId="25" xfId="0" applyFont="1" applyFill="1" applyBorder="1" applyAlignment="1" applyProtection="1">
      <alignment wrapText="1"/>
      <protection hidden="1"/>
    </xf>
    <xf numFmtId="0" fontId="47" fillId="60" borderId="25" xfId="0" applyFont="1" applyFill="1" applyBorder="1" applyAlignment="1" applyProtection="1">
      <alignment horizontal="left" vertical="center" wrapText="1"/>
      <protection hidden="1"/>
    </xf>
    <xf numFmtId="0" fontId="46" fillId="60" borderId="25" xfId="0" applyFont="1" applyFill="1" applyBorder="1" applyAlignment="1" applyProtection="1">
      <alignment horizontal="left" vertical="center" wrapText="1"/>
      <protection hidden="1"/>
    </xf>
    <xf numFmtId="0" fontId="62" fillId="60" borderId="34" xfId="0" applyFont="1" applyFill="1" applyBorder="1" applyAlignment="1" applyProtection="1">
      <alignment horizontal="left" vertical="center" wrapText="1"/>
      <protection hidden="1" locked="0"/>
    </xf>
    <xf numFmtId="0" fontId="62" fillId="60" borderId="35" xfId="0" applyFont="1" applyFill="1" applyBorder="1" applyAlignment="1" applyProtection="1">
      <alignment horizontal="left" vertical="center" wrapText="1"/>
      <protection hidden="1" locked="0"/>
    </xf>
    <xf numFmtId="0" fontId="52" fillId="60" borderId="28" xfId="0" applyFont="1" applyFill="1" applyBorder="1" applyAlignment="1" applyProtection="1">
      <alignment horizontal="left" wrapText="1"/>
      <protection hidden="1"/>
    </xf>
    <xf numFmtId="0" fontId="39" fillId="60" borderId="34" xfId="0" applyFont="1" applyFill="1" applyBorder="1" applyAlignment="1">
      <alignment horizontal="left"/>
    </xf>
    <xf numFmtId="0" fontId="40" fillId="60" borderId="40" xfId="0" applyFont="1" applyFill="1" applyBorder="1" applyAlignment="1">
      <alignment horizontal="left"/>
    </xf>
    <xf numFmtId="0" fontId="40" fillId="60" borderId="35" xfId="0" applyFont="1" applyFill="1" applyBorder="1" applyAlignment="1">
      <alignment horizontal="left"/>
    </xf>
    <xf numFmtId="0" fontId="49" fillId="60" borderId="34" xfId="0" applyFont="1" applyFill="1" applyBorder="1" applyAlignment="1" applyProtection="1">
      <alignment horizontal="center" vertical="center" wrapText="1"/>
      <protection hidden="1"/>
    </xf>
    <xf numFmtId="0" fontId="49" fillId="60" borderId="40" xfId="0" applyFont="1" applyFill="1" applyBorder="1" applyAlignment="1" applyProtection="1">
      <alignment horizontal="center" vertical="center" wrapText="1"/>
      <protection hidden="1"/>
    </xf>
    <xf numFmtId="0" fontId="49" fillId="60" borderId="35" xfId="0" applyFont="1" applyFill="1" applyBorder="1" applyAlignment="1" applyProtection="1">
      <alignment horizontal="center" vertical="center" wrapText="1"/>
      <protection hidden="1"/>
    </xf>
    <xf numFmtId="0" fontId="49" fillId="60" borderId="34" xfId="0" applyFont="1" applyFill="1" applyBorder="1" applyAlignment="1" applyProtection="1">
      <alignment horizontal="left" vertical="center" wrapText="1"/>
      <protection hidden="1" locked="0"/>
    </xf>
    <xf numFmtId="0" fontId="49" fillId="60" borderId="40" xfId="0" applyFont="1" applyFill="1" applyBorder="1" applyAlignment="1" applyProtection="1">
      <alignment horizontal="left" vertical="center" wrapText="1"/>
      <protection hidden="1" locked="0"/>
    </xf>
    <xf numFmtId="0" fontId="49" fillId="60" borderId="42" xfId="0" applyFont="1" applyFill="1" applyBorder="1" applyAlignment="1" applyProtection="1">
      <alignment horizontal="left" vertical="center" wrapText="1"/>
      <protection hidden="1" locked="0"/>
    </xf>
    <xf numFmtId="0" fontId="49" fillId="60" borderId="43" xfId="0" applyFont="1" applyFill="1" applyBorder="1" applyAlignment="1" applyProtection="1">
      <alignment horizontal="right" wrapText="1"/>
      <protection hidden="1"/>
    </xf>
    <xf numFmtId="0" fontId="49" fillId="60" borderId="44" xfId="0" applyFont="1" applyFill="1" applyBorder="1" applyAlignment="1" applyProtection="1">
      <alignment horizontal="right" wrapText="1"/>
      <protection hidden="1"/>
    </xf>
    <xf numFmtId="0" fontId="49" fillId="60" borderId="45" xfId="0" applyFont="1" applyFill="1" applyBorder="1" applyAlignment="1" applyProtection="1">
      <alignment horizontal="right" wrapText="1"/>
      <protection hidden="1"/>
    </xf>
    <xf numFmtId="0" fontId="40" fillId="60" borderId="25" xfId="0" applyFont="1" applyFill="1" applyBorder="1" applyAlignment="1" applyProtection="1">
      <alignment horizontal="left" vertical="center" wrapText="1"/>
      <protection hidden="1"/>
    </xf>
    <xf numFmtId="0" fontId="41" fillId="60" borderId="25" xfId="0" applyFont="1" applyFill="1" applyBorder="1" applyAlignment="1" applyProtection="1">
      <alignment horizontal="right" wrapText="1"/>
      <protection hidden="1"/>
    </xf>
    <xf numFmtId="0" fontId="37" fillId="0" borderId="0" xfId="0" applyFont="1" applyAlignment="1">
      <alignment horizontal="left"/>
    </xf>
    <xf numFmtId="0" fontId="41" fillId="60" borderId="34" xfId="0" applyFont="1" applyFill="1" applyBorder="1" applyAlignment="1" applyProtection="1">
      <alignment horizontal="left" vertical="center" wrapText="1"/>
      <protection hidden="1" locked="0"/>
    </xf>
    <xf numFmtId="0" fontId="41" fillId="60" borderId="40" xfId="0" applyFont="1" applyFill="1" applyBorder="1" applyAlignment="1" applyProtection="1">
      <alignment horizontal="left" vertical="center" wrapText="1"/>
      <protection hidden="1" locked="0"/>
    </xf>
    <xf numFmtId="0" fontId="41" fillId="60" borderId="35" xfId="0" applyFont="1" applyFill="1" applyBorder="1" applyAlignment="1" applyProtection="1">
      <alignment horizontal="left" vertical="center" wrapText="1"/>
      <protection hidden="1" locked="0"/>
    </xf>
    <xf numFmtId="0" fontId="47" fillId="60" borderId="25" xfId="0" applyFont="1" applyFill="1" applyBorder="1" applyAlignment="1" applyProtection="1">
      <alignment horizontal="left"/>
      <protection hidden="1" locked="0"/>
    </xf>
    <xf numFmtId="0" fontId="41" fillId="60" borderId="34" xfId="0" applyFont="1" applyFill="1" applyBorder="1" applyAlignment="1" applyProtection="1">
      <alignment horizontal="center" vertical="center"/>
      <protection hidden="1" locked="0"/>
    </xf>
    <xf numFmtId="0" fontId="41" fillId="60" borderId="40" xfId="0" applyFont="1" applyFill="1" applyBorder="1" applyAlignment="1" applyProtection="1">
      <alignment horizontal="center" vertical="center"/>
      <protection hidden="1" locked="0"/>
    </xf>
    <xf numFmtId="0" fontId="41" fillId="60" borderId="35" xfId="0" applyFont="1" applyFill="1" applyBorder="1" applyAlignment="1" applyProtection="1">
      <alignment horizontal="center" vertical="center"/>
      <protection hidden="1" locked="0"/>
    </xf>
    <xf numFmtId="0" fontId="61" fillId="60" borderId="34" xfId="0" applyFont="1" applyFill="1" applyBorder="1" applyAlignment="1" applyProtection="1">
      <alignment horizontal="center" vertical="center" wrapText="1"/>
      <protection hidden="1"/>
    </xf>
    <xf numFmtId="0" fontId="39" fillId="60" borderId="40" xfId="0" applyFont="1" applyFill="1" applyBorder="1" applyAlignment="1" applyProtection="1">
      <alignment horizontal="center" vertical="center" wrapText="1"/>
      <protection hidden="1"/>
    </xf>
    <xf numFmtId="0" fontId="39" fillId="60" borderId="35" xfId="0" applyFont="1" applyFill="1" applyBorder="1" applyAlignment="1" applyProtection="1">
      <alignment horizontal="center" vertical="center" wrapText="1"/>
      <protection hidden="1"/>
    </xf>
    <xf numFmtId="0" fontId="50" fillId="60" borderId="25" xfId="0" applyFont="1" applyFill="1" applyBorder="1" applyAlignment="1" applyProtection="1">
      <alignment horizontal="left" vertical="center" wrapText="1"/>
      <protection hidden="1" locked="0"/>
    </xf>
    <xf numFmtId="0" fontId="41" fillId="60" borderId="25" xfId="0" applyFont="1" applyFill="1" applyBorder="1" applyAlignment="1" applyProtection="1">
      <alignment horizontal="left"/>
      <protection hidden="1"/>
    </xf>
    <xf numFmtId="0" fontId="54" fillId="60" borderId="34" xfId="0" applyFont="1" applyFill="1" applyBorder="1" applyAlignment="1" applyProtection="1">
      <alignment horizontal="left" vertical="center" wrapText="1"/>
      <protection hidden="1" locked="0"/>
    </xf>
    <xf numFmtId="0" fontId="54" fillId="60" borderId="40" xfId="0" applyFont="1" applyFill="1" applyBorder="1" applyAlignment="1" applyProtection="1">
      <alignment horizontal="left" vertical="center" wrapText="1"/>
      <protection hidden="1" locked="0"/>
    </xf>
    <xf numFmtId="0" fontId="54" fillId="60" borderId="35" xfId="0" applyFont="1" applyFill="1" applyBorder="1" applyAlignment="1" applyProtection="1">
      <alignment horizontal="left" vertical="center" wrapText="1"/>
      <protection hidden="1" locked="0"/>
    </xf>
    <xf numFmtId="0" fontId="38" fillId="60" borderId="34" xfId="0" applyFont="1" applyFill="1" applyBorder="1" applyAlignment="1" applyProtection="1">
      <alignment horizontal="left"/>
      <protection hidden="1"/>
    </xf>
    <xf numFmtId="0" fontId="38" fillId="60" borderId="40" xfId="0" applyFont="1" applyFill="1" applyBorder="1" applyAlignment="1" applyProtection="1">
      <alignment horizontal="left"/>
      <protection hidden="1"/>
    </xf>
    <xf numFmtId="0" fontId="38" fillId="60" borderId="35" xfId="0" applyFont="1" applyFill="1" applyBorder="1" applyAlignment="1" applyProtection="1">
      <alignment horizontal="left"/>
      <protection hidden="1"/>
    </xf>
    <xf numFmtId="0" fontId="48" fillId="60" borderId="34" xfId="0" applyFont="1" applyFill="1" applyBorder="1" applyAlignment="1" applyProtection="1">
      <alignment horizontal="center"/>
      <protection hidden="1" locked="0"/>
    </xf>
    <xf numFmtId="0" fontId="48" fillId="60" borderId="40" xfId="0" applyFont="1" applyFill="1" applyBorder="1" applyAlignment="1" applyProtection="1">
      <alignment horizontal="center"/>
      <protection hidden="1" locked="0"/>
    </xf>
    <xf numFmtId="0" fontId="48" fillId="60" borderId="35" xfId="0" applyFont="1" applyFill="1" applyBorder="1" applyAlignment="1" applyProtection="1">
      <alignment horizontal="center"/>
      <protection hidden="1" locked="0"/>
    </xf>
    <xf numFmtId="0" fontId="41" fillId="60" borderId="46" xfId="0" applyFont="1" applyFill="1" applyBorder="1" applyAlignment="1" applyProtection="1">
      <alignment horizontal="center"/>
      <protection hidden="1"/>
    </xf>
    <xf numFmtId="0" fontId="41" fillId="60" borderId="47" xfId="0" applyFont="1" applyFill="1" applyBorder="1" applyAlignment="1" applyProtection="1">
      <alignment horizontal="center"/>
      <protection hidden="1"/>
    </xf>
    <xf numFmtId="0" fontId="41" fillId="60" borderId="48" xfId="0" applyFont="1" applyFill="1" applyBorder="1" applyAlignment="1" applyProtection="1">
      <alignment horizontal="center"/>
      <protection hidden="1"/>
    </xf>
    <xf numFmtId="0" fontId="44" fillId="60" borderId="34" xfId="0" applyFont="1" applyFill="1" applyBorder="1" applyAlignment="1" applyProtection="1">
      <alignment horizontal="left" vertical="center" wrapText="1"/>
      <protection hidden="1" locked="0"/>
    </xf>
    <xf numFmtId="0" fontId="44" fillId="60" borderId="40" xfId="0" applyFont="1" applyFill="1" applyBorder="1" applyAlignment="1" applyProtection="1">
      <alignment horizontal="left" vertical="center" wrapText="1"/>
      <protection hidden="1" locked="0"/>
    </xf>
    <xf numFmtId="0" fontId="44" fillId="60" borderId="35" xfId="0" applyFont="1" applyFill="1" applyBorder="1" applyAlignment="1" applyProtection="1">
      <alignment horizontal="left" vertical="center" wrapText="1"/>
      <protection hidden="1" locked="0"/>
    </xf>
    <xf numFmtId="0" fontId="38" fillId="60" borderId="34" xfId="0" applyFont="1" applyFill="1" applyBorder="1" applyAlignment="1" applyProtection="1">
      <alignment horizontal="left" vertical="center" wrapText="1"/>
      <protection hidden="1"/>
    </xf>
    <xf numFmtId="0" fontId="38" fillId="60" borderId="40" xfId="0" applyFont="1" applyFill="1" applyBorder="1" applyAlignment="1" applyProtection="1">
      <alignment horizontal="left" vertical="center" wrapText="1"/>
      <protection hidden="1"/>
    </xf>
    <xf numFmtId="0" fontId="38" fillId="60" borderId="35" xfId="0" applyFont="1" applyFill="1" applyBorder="1" applyAlignment="1" applyProtection="1">
      <alignment horizontal="left" vertical="center" wrapText="1"/>
      <protection hidden="1"/>
    </xf>
    <xf numFmtId="0" fontId="53" fillId="60" borderId="34" xfId="0" applyFont="1" applyFill="1" applyBorder="1" applyAlignment="1" applyProtection="1">
      <alignment horizontal="center" vertical="center" wrapText="1"/>
      <protection hidden="1" locked="0"/>
    </xf>
    <xf numFmtId="0" fontId="53" fillId="60" borderId="40" xfId="0" applyFont="1" applyFill="1" applyBorder="1" applyAlignment="1" applyProtection="1">
      <alignment horizontal="center" vertical="center" wrapText="1"/>
      <protection hidden="1" locked="0"/>
    </xf>
    <xf numFmtId="0" fontId="53" fillId="60" borderId="35" xfId="0" applyFont="1" applyFill="1" applyBorder="1" applyAlignment="1" applyProtection="1">
      <alignment horizontal="center" vertical="center" wrapText="1"/>
      <protection hidden="1" locked="0"/>
    </xf>
    <xf numFmtId="175" fontId="44" fillId="60" borderId="34" xfId="0" applyNumberFormat="1" applyFont="1" applyFill="1" applyBorder="1" applyAlignment="1" applyProtection="1">
      <alignment horizontal="left" vertical="center"/>
      <protection hidden="1" locked="0"/>
    </xf>
    <xf numFmtId="175" fontId="44" fillId="60" borderId="40" xfId="0" applyNumberFormat="1" applyFont="1" applyFill="1" applyBorder="1" applyAlignment="1" applyProtection="1">
      <alignment horizontal="left" vertical="center"/>
      <protection hidden="1" locked="0"/>
    </xf>
    <xf numFmtId="175" fontId="44" fillId="60" borderId="35" xfId="0" applyNumberFormat="1" applyFont="1" applyFill="1" applyBorder="1" applyAlignment="1" applyProtection="1">
      <alignment horizontal="left" vertical="center"/>
      <protection hidden="1" locked="0"/>
    </xf>
    <xf numFmtId="0" fontId="46" fillId="60" borderId="25" xfId="0" applyFont="1" applyFill="1" applyBorder="1" applyAlignment="1" applyProtection="1">
      <alignment horizontal="left"/>
      <protection hidden="1"/>
    </xf>
    <xf numFmtId="0" fontId="56" fillId="60" borderId="25" xfId="0" applyFont="1" applyFill="1" applyBorder="1" applyAlignment="1" applyProtection="1">
      <alignment horizontal="left" vertical="center" wrapText="1"/>
      <protection hidden="1" locked="0"/>
    </xf>
    <xf numFmtId="0" fontId="60" fillId="60" borderId="25" xfId="0" applyFont="1" applyFill="1" applyBorder="1" applyAlignment="1" applyProtection="1">
      <alignment horizontal="left" vertical="center" wrapText="1"/>
      <protection hidden="1"/>
    </xf>
    <xf numFmtId="0" fontId="41" fillId="60" borderId="37" xfId="0" applyFont="1" applyFill="1" applyBorder="1" applyAlignment="1" applyProtection="1">
      <alignment horizontal="center" wrapText="1"/>
      <protection hidden="1"/>
    </xf>
    <xf numFmtId="0" fontId="41" fillId="60" borderId="45" xfId="0" applyFont="1" applyFill="1" applyBorder="1" applyAlignment="1" applyProtection="1">
      <alignment horizontal="center" wrapText="1"/>
      <protection hidden="1"/>
    </xf>
    <xf numFmtId="0" fontId="49" fillId="60" borderId="37" xfId="0" applyFont="1" applyFill="1" applyBorder="1" applyAlignment="1" applyProtection="1">
      <alignment wrapText="1"/>
      <protection hidden="1"/>
    </xf>
    <xf numFmtId="0" fontId="49" fillId="60" borderId="44" xfId="0" applyFont="1" applyFill="1" applyBorder="1" applyAlignment="1" applyProtection="1">
      <alignment wrapText="1"/>
      <protection hidden="1"/>
    </xf>
    <xf numFmtId="0" fontId="49" fillId="60" borderId="49" xfId="0" applyFont="1" applyFill="1" applyBorder="1" applyAlignment="1" applyProtection="1">
      <alignment wrapText="1"/>
      <protection hidden="1"/>
    </xf>
    <xf numFmtId="0" fontId="44" fillId="60" borderId="25" xfId="0" applyFont="1" applyFill="1" applyBorder="1" applyAlignment="1" applyProtection="1">
      <alignment horizontal="left" vertical="center" wrapText="1"/>
      <protection hidden="1" locked="0"/>
    </xf>
    <xf numFmtId="0" fontId="46" fillId="60" borderId="25" xfId="0" applyFont="1" applyFill="1" applyBorder="1" applyAlignment="1" applyProtection="1">
      <alignment horizontal="center" vertical="center" wrapText="1"/>
      <protection hidden="1"/>
    </xf>
    <xf numFmtId="0" fontId="39" fillId="60" borderId="25" xfId="0" applyFont="1" applyFill="1" applyBorder="1" applyAlignment="1" applyProtection="1">
      <alignment horizontal="left"/>
      <protection hidden="1"/>
    </xf>
    <xf numFmtId="0" fontId="62" fillId="60" borderId="40" xfId="0" applyFont="1" applyFill="1" applyBorder="1" applyAlignment="1" applyProtection="1">
      <alignment horizontal="left" vertical="center" wrapText="1"/>
      <protection hidden="1" locked="0"/>
    </xf>
    <xf numFmtId="0" fontId="50" fillId="60" borderId="34" xfId="0" applyFont="1" applyFill="1" applyBorder="1" applyAlignment="1" applyProtection="1">
      <alignment horizontal="left" vertical="center" wrapText="1"/>
      <protection hidden="1" locked="0"/>
    </xf>
    <xf numFmtId="0" fontId="50" fillId="60" borderId="40" xfId="0" applyFont="1" applyFill="1" applyBorder="1" applyAlignment="1" applyProtection="1">
      <alignment horizontal="left" vertical="center" wrapText="1"/>
      <protection hidden="1" locked="0"/>
    </xf>
    <xf numFmtId="0" fontId="50" fillId="60" borderId="35" xfId="0" applyFont="1" applyFill="1" applyBorder="1" applyAlignment="1" applyProtection="1">
      <alignment horizontal="left" vertical="center" wrapText="1"/>
      <protection hidden="1" locked="0"/>
    </xf>
    <xf numFmtId="0" fontId="62" fillId="60" borderId="25" xfId="0" applyFont="1" applyFill="1" applyBorder="1" applyAlignment="1" applyProtection="1">
      <alignment horizontal="left" vertical="center" wrapText="1"/>
      <protection hidden="1" locked="0"/>
    </xf>
    <xf numFmtId="0" fontId="38" fillId="0" borderId="33" xfId="0" applyFont="1" applyFill="1" applyBorder="1" applyAlignment="1">
      <alignment horizontal="left"/>
    </xf>
    <xf numFmtId="0" fontId="38" fillId="0" borderId="31" xfId="0" applyFont="1" applyFill="1" applyBorder="1" applyAlignment="1">
      <alignment horizontal="left"/>
    </xf>
    <xf numFmtId="0" fontId="38" fillId="0" borderId="32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38" fillId="0" borderId="40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41" fillId="0" borderId="40" xfId="0" applyFont="1" applyBorder="1" applyAlignment="1">
      <alignment horizontal="left"/>
    </xf>
    <xf numFmtId="0" fontId="38" fillId="0" borderId="25" xfId="0" applyFont="1" applyFill="1" applyBorder="1" applyAlignment="1">
      <alignment horizontal="left"/>
    </xf>
    <xf numFmtId="0" fontId="41" fillId="0" borderId="0" xfId="0" applyFont="1" applyFill="1" applyBorder="1" applyAlignment="1" applyProtection="1">
      <alignment horizontal="center"/>
      <protection hidden="1" locked="0"/>
    </xf>
    <xf numFmtId="0" fontId="44" fillId="0" borderId="34" xfId="0" applyFont="1" applyBorder="1" applyAlignment="1">
      <alignment horizontal="left"/>
    </xf>
    <xf numFmtId="0" fontId="44" fillId="0" borderId="40" xfId="0" applyFont="1" applyBorder="1" applyAlignment="1">
      <alignment horizontal="left"/>
    </xf>
    <xf numFmtId="0" fontId="44" fillId="0" borderId="35" xfId="0" applyFont="1" applyBorder="1" applyAlignment="1">
      <alignment horizontal="left"/>
    </xf>
    <xf numFmtId="0" fontId="97" fillId="0" borderId="34" xfId="190" applyBorder="1" applyAlignment="1">
      <alignment horizontal="center" wrapText="1"/>
    </xf>
    <xf numFmtId="0" fontId="58" fillId="0" borderId="40" xfId="190" applyFont="1" applyBorder="1" applyAlignment="1">
      <alignment horizontal="center" wrapText="1"/>
    </xf>
    <xf numFmtId="0" fontId="58" fillId="0" borderId="35" xfId="190" applyFont="1" applyBorder="1" applyAlignment="1">
      <alignment horizontal="center" wrapText="1"/>
    </xf>
    <xf numFmtId="0" fontId="38" fillId="0" borderId="50" xfId="0" applyFont="1" applyFill="1" applyBorder="1" applyAlignment="1">
      <alignment horizontal="left"/>
    </xf>
    <xf numFmtId="0" fontId="38" fillId="60" borderId="0" xfId="0" applyFont="1" applyFill="1" applyBorder="1" applyAlignment="1">
      <alignment horizontal="center" vertical="center" wrapText="1"/>
    </xf>
    <xf numFmtId="0" fontId="121" fillId="60" borderId="0" xfId="0" applyFont="1" applyFill="1" applyAlignment="1">
      <alignment horizontal="right" vertical="center" wrapText="1"/>
    </xf>
    <xf numFmtId="0" fontId="122" fillId="60" borderId="0" xfId="0" applyFont="1" applyFill="1" applyAlignment="1">
      <alignment horizontal="right" vertical="center"/>
    </xf>
    <xf numFmtId="0" fontId="59" fillId="60" borderId="25" xfId="0" applyFont="1" applyFill="1" applyBorder="1" applyAlignment="1" applyProtection="1">
      <alignment horizontal="center" vertical="center" wrapText="1"/>
      <protection hidden="1"/>
    </xf>
    <xf numFmtId="0" fontId="60" fillId="60" borderId="34" xfId="0" applyFont="1" applyFill="1" applyBorder="1" applyAlignment="1" applyProtection="1">
      <alignment horizontal="left" vertical="center" wrapText="1"/>
      <protection hidden="1"/>
    </xf>
    <xf numFmtId="0" fontId="60" fillId="60" borderId="40" xfId="0" applyFont="1" applyFill="1" applyBorder="1" applyAlignment="1" applyProtection="1">
      <alignment horizontal="left" vertical="center" wrapText="1"/>
      <protection hidden="1"/>
    </xf>
    <xf numFmtId="0" fontId="60" fillId="60" borderId="35" xfId="0" applyFont="1" applyFill="1" applyBorder="1" applyAlignment="1" applyProtection="1">
      <alignment horizontal="left" vertical="center" wrapText="1"/>
      <protection hidden="1"/>
    </xf>
    <xf numFmtId="0" fontId="41" fillId="0" borderId="34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0" fontId="41" fillId="0" borderId="35" xfId="0" applyFont="1" applyBorder="1" applyAlignment="1">
      <alignment horizontal="center"/>
    </xf>
    <xf numFmtId="14" fontId="41" fillId="0" borderId="34" xfId="0" applyNumberFormat="1" applyFont="1" applyBorder="1" applyAlignment="1">
      <alignment horizontal="center"/>
    </xf>
    <xf numFmtId="0" fontId="40" fillId="60" borderId="46" xfId="0" applyFont="1" applyFill="1" applyBorder="1" applyAlignment="1" applyProtection="1">
      <alignment horizontal="center" wrapText="1"/>
      <protection hidden="1"/>
    </xf>
    <xf numFmtId="0" fontId="40" fillId="60" borderId="47" xfId="0" applyFont="1" applyFill="1" applyBorder="1" applyAlignment="1" applyProtection="1">
      <alignment horizontal="center"/>
      <protection hidden="1"/>
    </xf>
    <xf numFmtId="0" fontId="40" fillId="60" borderId="48" xfId="0" applyFont="1" applyFill="1" applyBorder="1" applyAlignment="1" applyProtection="1">
      <alignment horizontal="center"/>
      <protection hidden="1"/>
    </xf>
  </cellXfs>
  <cellStyles count="3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rm?ln?_Sheet1" xfId="87"/>
    <cellStyle name="Normal 2" xfId="88"/>
    <cellStyle name="Normal_NewCFORM" xfId="89"/>
    <cellStyle name="Normal_Sheet1" xfId="90"/>
    <cellStyle name="normální_Sheet1" xfId="91"/>
    <cellStyle name="Note" xfId="92"/>
    <cellStyle name="Output" xfId="93"/>
    <cellStyle name="SAPBEXaggData" xfId="94"/>
    <cellStyle name="SAPBEXaggDataEmph" xfId="95"/>
    <cellStyle name="SAPBEXaggItem" xfId="96"/>
    <cellStyle name="SAPBEXaggItemX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Item" xfId="112"/>
    <cellStyle name="SAPBEXheaderText" xfId="113"/>
    <cellStyle name="SAPBEXHLevel0" xfId="114"/>
    <cellStyle name="SAPBEXHLevel0X" xfId="115"/>
    <cellStyle name="SAPBEXHLevel1" xfId="116"/>
    <cellStyle name="SAPBEXHLevel1X" xfId="117"/>
    <cellStyle name="SAPBEXHLevel2" xfId="118"/>
    <cellStyle name="SAPBEXHLevel2X" xfId="119"/>
    <cellStyle name="SAPBEXHLevel3" xfId="120"/>
    <cellStyle name="SAPBEXHLevel3X" xfId="121"/>
    <cellStyle name="SAPBEXinputData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defined" xfId="132"/>
    <cellStyle name="Title" xfId="133"/>
    <cellStyle name="Total" xfId="134"/>
    <cellStyle name="Warning Text" xfId="135"/>
    <cellStyle name="Акцент1" xfId="136"/>
    <cellStyle name="Акцент1 2" xfId="137"/>
    <cellStyle name="Акцент2" xfId="138"/>
    <cellStyle name="Акцент2 2" xfId="139"/>
    <cellStyle name="Акцент3" xfId="140"/>
    <cellStyle name="Акцент3 2" xfId="141"/>
    <cellStyle name="Акцент4" xfId="142"/>
    <cellStyle name="Акцент4 2" xfId="143"/>
    <cellStyle name="Акцент5" xfId="144"/>
    <cellStyle name="Акцент5 2" xfId="145"/>
    <cellStyle name="Акцент6" xfId="146"/>
    <cellStyle name="Акцент6 2" xfId="147"/>
    <cellStyle name="Ввод " xfId="148"/>
    <cellStyle name="Ввод  2" xfId="149"/>
    <cellStyle name="Ввод  2 2" xfId="150"/>
    <cellStyle name="Ввод  2 2 2" xfId="151"/>
    <cellStyle name="Ввод  2 2 3" xfId="152"/>
    <cellStyle name="Ввод  2 2 4" xfId="153"/>
    <cellStyle name="Ввод  2 2 5" xfId="154"/>
    <cellStyle name="Ввод  2 2 6" xfId="155"/>
    <cellStyle name="Ввод  2 2 7" xfId="156"/>
    <cellStyle name="Ввод  2 3" xfId="157"/>
    <cellStyle name="Ввод  2 4" xfId="158"/>
    <cellStyle name="Ввод  2 5" xfId="159"/>
    <cellStyle name="Ввод  2 6" xfId="160"/>
    <cellStyle name="Ввод  2 7" xfId="161"/>
    <cellStyle name="Вывод" xfId="162"/>
    <cellStyle name="Вывод 2" xfId="163"/>
    <cellStyle name="Вывод 2 2" xfId="164"/>
    <cellStyle name="Вывод 2 2 2" xfId="165"/>
    <cellStyle name="Вывод 2 2 3" xfId="166"/>
    <cellStyle name="Вывод 2 2 4" xfId="167"/>
    <cellStyle name="Вывод 2 2 5" xfId="168"/>
    <cellStyle name="Вывод 2 2 6" xfId="169"/>
    <cellStyle name="Вывод 2 2 7" xfId="170"/>
    <cellStyle name="Вывод 2 3" xfId="171"/>
    <cellStyle name="Вывод 2 4" xfId="172"/>
    <cellStyle name="Вывод 2 5" xfId="173"/>
    <cellStyle name="Вывод 2 6" xfId="174"/>
    <cellStyle name="Вывод 2 7" xfId="175"/>
    <cellStyle name="Вычисление" xfId="176"/>
    <cellStyle name="Вычисление 2" xfId="177"/>
    <cellStyle name="Вычисление 2 2" xfId="178"/>
    <cellStyle name="Вычисление 2 2 2" xfId="179"/>
    <cellStyle name="Вычисление 2 2 3" xfId="180"/>
    <cellStyle name="Вычисление 2 2 4" xfId="181"/>
    <cellStyle name="Вычисление 2 2 5" xfId="182"/>
    <cellStyle name="Вычисление 2 2 6" xfId="183"/>
    <cellStyle name="Вычисление 2 2 7" xfId="184"/>
    <cellStyle name="Вычисление 2 3" xfId="185"/>
    <cellStyle name="Вычисление 2 4" xfId="186"/>
    <cellStyle name="Вычисление 2 5" xfId="187"/>
    <cellStyle name="Вычисление 2 6" xfId="188"/>
    <cellStyle name="Вычисление 2 7" xfId="189"/>
    <cellStyle name="Hyperlink" xfId="190"/>
    <cellStyle name="Гиперссылка 2" xfId="191"/>
    <cellStyle name="Currency" xfId="192"/>
    <cellStyle name="Currency [0]" xfId="193"/>
    <cellStyle name="Заголовок 1" xfId="194"/>
    <cellStyle name="Заголовок 1 2" xfId="195"/>
    <cellStyle name="Заголовок 2" xfId="196"/>
    <cellStyle name="Заголовок 2 2" xfId="197"/>
    <cellStyle name="Заголовок 3" xfId="198"/>
    <cellStyle name="Заголовок 3 2" xfId="199"/>
    <cellStyle name="Заголовок 4" xfId="200"/>
    <cellStyle name="Заголовок 4 2" xfId="201"/>
    <cellStyle name="Итог" xfId="202"/>
    <cellStyle name="Итог 2" xfId="203"/>
    <cellStyle name="Итог 2 2" xfId="204"/>
    <cellStyle name="Итог 2 2 2" xfId="205"/>
    <cellStyle name="Итог 2 2 3" xfId="206"/>
    <cellStyle name="Итог 2 2 4" xfId="207"/>
    <cellStyle name="Итог 2 2 5" xfId="208"/>
    <cellStyle name="Итог 2 2 6" xfId="209"/>
    <cellStyle name="Итог 2 2 7" xfId="210"/>
    <cellStyle name="Итог 2 3" xfId="211"/>
    <cellStyle name="Итог 2 4" xfId="212"/>
    <cellStyle name="Итог 2 5" xfId="213"/>
    <cellStyle name="Итог 2 6" xfId="214"/>
    <cellStyle name="Итог 2 7" xfId="215"/>
    <cellStyle name="Контрольная ячейка" xfId="216"/>
    <cellStyle name="Контрольная ячейка 2" xfId="217"/>
    <cellStyle name="Название" xfId="218"/>
    <cellStyle name="Название 2" xfId="219"/>
    <cellStyle name="Нейтральный" xfId="220"/>
    <cellStyle name="Нейтральный 2" xfId="221"/>
    <cellStyle name="Обычный 10" xfId="222"/>
    <cellStyle name="Обычный 11" xfId="223"/>
    <cellStyle name="Обычный 2" xfId="224"/>
    <cellStyle name="Обычный 2 2" xfId="225"/>
    <cellStyle name="Обычный 2 3" xfId="226"/>
    <cellStyle name="Обычный 2 4" xfId="227"/>
    <cellStyle name="Обычный 2 5" xfId="228"/>
    <cellStyle name="Обычный 2 5 2" xfId="229"/>
    <cellStyle name="Обычный 2 6" xfId="230"/>
    <cellStyle name="Обычный 24 2 5" xfId="231"/>
    <cellStyle name="Обычный 3" xfId="232"/>
    <cellStyle name="Обычный 3 2" xfId="233"/>
    <cellStyle name="Обычный 3 3" xfId="234"/>
    <cellStyle name="Обычный 3 4" xfId="235"/>
    <cellStyle name="Обычный 4" xfId="236"/>
    <cellStyle name="Обычный 4 2" xfId="237"/>
    <cellStyle name="Обычный 4 2 2" xfId="238"/>
    <cellStyle name="Обычный 4 2 3" xfId="239"/>
    <cellStyle name="Обычный 4 2_2" xfId="240"/>
    <cellStyle name="Обычный 4 3" xfId="241"/>
    <cellStyle name="Обычный 4 4" xfId="242"/>
    <cellStyle name="Обычный 4_2" xfId="243"/>
    <cellStyle name="Обычный 42" xfId="244"/>
    <cellStyle name="Обычный 5" xfId="245"/>
    <cellStyle name="Обычный 5 2" xfId="246"/>
    <cellStyle name="Обычный 6" xfId="247"/>
    <cellStyle name="Обычный 6 2" xfId="248"/>
    <cellStyle name="Обычный 6 3" xfId="249"/>
    <cellStyle name="Обычный 7" xfId="250"/>
    <cellStyle name="Обычный 7 2" xfId="251"/>
    <cellStyle name="Обычный 7 3 2" xfId="252"/>
    <cellStyle name="Обычный 7 3 2 21" xfId="253"/>
    <cellStyle name="Обычный 7 3 2 7 17" xfId="254"/>
    <cellStyle name="Обычный 7 6 21" xfId="255"/>
    <cellStyle name="Обычный 8" xfId="256"/>
    <cellStyle name="Обычный 8 2" xfId="257"/>
    <cellStyle name="Обычный 9" xfId="258"/>
    <cellStyle name="Обычный_SPB Gyproc price-1 (01 07 2009)" xfId="259"/>
    <cellStyle name="Followed Hyperlink" xfId="260"/>
    <cellStyle name="Плохой" xfId="261"/>
    <cellStyle name="Плохой 2" xfId="262"/>
    <cellStyle name="Пояснение" xfId="263"/>
    <cellStyle name="Пояснение 2" xfId="264"/>
    <cellStyle name="Примечание" xfId="265"/>
    <cellStyle name="Примечание 2" xfId="266"/>
    <cellStyle name="Примечание 2 2" xfId="267"/>
    <cellStyle name="Примечание 2 2 2" xfId="268"/>
    <cellStyle name="Примечание 2 2 3" xfId="269"/>
    <cellStyle name="Примечание 2 2 4" xfId="270"/>
    <cellStyle name="Примечание 2 2 5" xfId="271"/>
    <cellStyle name="Примечание 2 2 6" xfId="272"/>
    <cellStyle name="Примечание 2 2 7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3" xfId="279"/>
    <cellStyle name="Примечание 3 2" xfId="280"/>
    <cellStyle name="Примечание 3 2 2" xfId="281"/>
    <cellStyle name="Примечание 3 2 3" xfId="282"/>
    <cellStyle name="Примечание 3 2 4" xfId="283"/>
    <cellStyle name="Примечание 3 2 5" xfId="284"/>
    <cellStyle name="Примечание 3 2 6" xfId="285"/>
    <cellStyle name="Примечание 3 2 7" xfId="286"/>
    <cellStyle name="Примечание 3 3" xfId="287"/>
    <cellStyle name="Примечание 3 4" xfId="288"/>
    <cellStyle name="Примечание 3 5" xfId="289"/>
    <cellStyle name="Примечание 3 6" xfId="290"/>
    <cellStyle name="Примечание 3 7" xfId="291"/>
    <cellStyle name="Примечание 4" xfId="292"/>
    <cellStyle name="Примечание 4 2" xfId="293"/>
    <cellStyle name="Примечание 4 2 2" xfId="294"/>
    <cellStyle name="Примечание 4 2 3" xfId="295"/>
    <cellStyle name="Примечание 4 2 4" xfId="296"/>
    <cellStyle name="Примечание 4 2 5" xfId="297"/>
    <cellStyle name="Примечание 4 2 6" xfId="298"/>
    <cellStyle name="Примечание 4 2 7" xfId="299"/>
    <cellStyle name="Примечание 4 3" xfId="300"/>
    <cellStyle name="Примечание 4 4" xfId="301"/>
    <cellStyle name="Примечание 4 5" xfId="302"/>
    <cellStyle name="Примечание 4 6" xfId="303"/>
    <cellStyle name="Примечание 4 7" xfId="304"/>
    <cellStyle name="Percent" xfId="305"/>
    <cellStyle name="Процентный 2" xfId="306"/>
    <cellStyle name="Процентный 2 2" xfId="307"/>
    <cellStyle name="Процентный 2 3" xfId="308"/>
    <cellStyle name="Процентный 2 4" xfId="309"/>
    <cellStyle name="Процентный 3" xfId="310"/>
    <cellStyle name="Процентный 3 2" xfId="311"/>
    <cellStyle name="Процентный 3 3" xfId="312"/>
    <cellStyle name="Процентный 3 4" xfId="313"/>
    <cellStyle name="Процентный 4" xfId="314"/>
    <cellStyle name="Процентный 4 2" xfId="315"/>
    <cellStyle name="Процентный 5" xfId="316"/>
    <cellStyle name="Процентный 5 2" xfId="317"/>
    <cellStyle name="Процентный 6" xfId="318"/>
    <cellStyle name="Процентный 6 2" xfId="319"/>
    <cellStyle name="Связанная ячейка" xfId="320"/>
    <cellStyle name="Связанная ячейка 2" xfId="321"/>
    <cellStyle name="Стиль 1" xfId="322"/>
    <cellStyle name="Стиль 2" xfId="323"/>
    <cellStyle name="Стиль 3" xfId="324"/>
    <cellStyle name="Текст предупреждения" xfId="325"/>
    <cellStyle name="Текст предупреждения 2" xfId="326"/>
    <cellStyle name="Comma" xfId="327"/>
    <cellStyle name="Comma [0]" xfId="328"/>
    <cellStyle name="Финансовый 16" xfId="329"/>
    <cellStyle name="Финансовый 2" xfId="330"/>
    <cellStyle name="Финансовый 2 2" xfId="331"/>
    <cellStyle name="Финансовый 2 3" xfId="332"/>
    <cellStyle name="Финансовый 2 4" xfId="333"/>
    <cellStyle name="Финансовый 2 5" xfId="334"/>
    <cellStyle name="Финансовый 3" xfId="335"/>
    <cellStyle name="Финансовый 3 2" xfId="336"/>
    <cellStyle name="Финансовый 3 3" xfId="337"/>
    <cellStyle name="Финансовый 3 4" xfId="338"/>
    <cellStyle name="Финансовый 4" xfId="339"/>
    <cellStyle name="Финансовый 4 2" xfId="340"/>
    <cellStyle name="Финансовый 5" xfId="341"/>
    <cellStyle name="Финансовый 5 2" xfId="342"/>
    <cellStyle name="Финансовый 6" xfId="343"/>
    <cellStyle name="Финансовый 6 2" xfId="344"/>
    <cellStyle name="Финансовый 7" xfId="345"/>
    <cellStyle name="Хороший" xfId="346"/>
    <cellStyle name="Хороший 2" xfId="3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4</xdr:row>
      <xdr:rowOff>0</xdr:rowOff>
    </xdr:from>
    <xdr:to>
      <xdr:col>15</xdr:col>
      <xdr:colOff>409575</xdr:colOff>
      <xdr:row>8</xdr:row>
      <xdr:rowOff>123825</xdr:rowOff>
    </xdr:to>
    <xdr:pic>
      <xdr:nvPicPr>
        <xdr:cNvPr id="1" name="Рисунок 9" descr="Logo%20Knauf%20Insul_60_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866775"/>
          <a:ext cx="4381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314325</xdr:colOff>
      <xdr:row>2</xdr:row>
      <xdr:rowOff>114300</xdr:rowOff>
    </xdr:from>
    <xdr:to>
      <xdr:col>15</xdr:col>
      <xdr:colOff>514350</xdr:colOff>
      <xdr:row>3</xdr:row>
      <xdr:rowOff>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381000"/>
          <a:ext cx="6076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107"/>
  <sheetViews>
    <sheetView showGridLines="0" tabSelected="1" view="pageBreakPreview" zoomScaleSheetLayoutView="100" zoomScalePageLayoutView="0" workbookViewId="0" topLeftCell="A1">
      <selection activeCell="A23" sqref="A23:P23"/>
    </sheetView>
  </sheetViews>
  <sheetFormatPr defaultColWidth="9.00390625" defaultRowHeight="12.75" outlineLevelRow="1"/>
  <cols>
    <col min="1" max="1" width="9.875" style="7" customWidth="1"/>
    <col min="2" max="2" width="6.125" style="7" customWidth="1"/>
    <col min="3" max="3" width="7.875" style="7" customWidth="1"/>
    <col min="4" max="4" width="9.875" style="7" customWidth="1"/>
    <col min="5" max="5" width="7.75390625" style="7" customWidth="1"/>
    <col min="6" max="6" width="8.75390625" style="7" customWidth="1"/>
    <col min="7" max="7" width="8.125" style="7" customWidth="1"/>
    <col min="8" max="8" width="7.25390625" style="7" customWidth="1"/>
    <col min="9" max="9" width="6.375" style="7" customWidth="1"/>
    <col min="10" max="10" width="9.875" style="7" customWidth="1"/>
    <col min="11" max="11" width="11.25390625" style="7" customWidth="1"/>
    <col min="12" max="13" width="9.875" style="7" customWidth="1"/>
    <col min="14" max="14" width="6.75390625" style="7" customWidth="1"/>
    <col min="15" max="16" width="7.75390625" style="7" customWidth="1"/>
    <col min="17" max="16384" width="9.125" style="7" customWidth="1"/>
  </cols>
  <sheetData>
    <row r="1" spans="1:9" ht="12.75">
      <c r="A1" s="127" t="s">
        <v>70</v>
      </c>
      <c r="B1" s="127"/>
      <c r="C1" s="127"/>
      <c r="D1" s="127"/>
      <c r="E1" s="127"/>
      <c r="F1" s="127"/>
      <c r="G1" s="127"/>
      <c r="H1" s="127"/>
      <c r="I1" s="127"/>
    </row>
    <row r="2" ht="8.25" customHeight="1"/>
    <row r="3" spans="1:16" ht="32.25" customHeight="1">
      <c r="A3" s="113" t="s">
        <v>69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/>
    </row>
    <row r="4" spans="1:11" ht="15" customHeight="1">
      <c r="A4" s="190" t="s">
        <v>59</v>
      </c>
      <c r="B4" s="191"/>
      <c r="C4" s="191"/>
      <c r="D4" s="192"/>
      <c r="E4" s="204"/>
      <c r="F4" s="205"/>
      <c r="G4" s="205"/>
      <c r="H4" s="205"/>
      <c r="I4" s="206"/>
      <c r="J4" s="8"/>
      <c r="K4" s="9"/>
    </row>
    <row r="5" spans="1:11" ht="15" customHeight="1">
      <c r="A5" s="190" t="s">
        <v>22</v>
      </c>
      <c r="B5" s="191"/>
      <c r="C5" s="191"/>
      <c r="D5" s="192"/>
      <c r="E5" s="204"/>
      <c r="F5" s="205"/>
      <c r="G5" s="205"/>
      <c r="H5" s="205"/>
      <c r="I5" s="206"/>
      <c r="J5" s="8"/>
      <c r="K5" s="9"/>
    </row>
    <row r="6" spans="1:11" ht="15" customHeight="1">
      <c r="A6" s="190" t="s">
        <v>23</v>
      </c>
      <c r="B6" s="191"/>
      <c r="C6" s="191"/>
      <c r="D6" s="192"/>
      <c r="E6" s="207"/>
      <c r="F6" s="205"/>
      <c r="G6" s="205"/>
      <c r="H6" s="205"/>
      <c r="I6" s="206"/>
      <c r="J6" s="8"/>
      <c r="K6" s="9"/>
    </row>
    <row r="7" spans="1:11" s="10" customFormat="1" ht="15" customHeight="1">
      <c r="A7" s="190" t="s">
        <v>54</v>
      </c>
      <c r="B7" s="191"/>
      <c r="C7" s="191"/>
      <c r="D7" s="192"/>
      <c r="E7" s="204"/>
      <c r="F7" s="205"/>
      <c r="G7" s="205"/>
      <c r="H7" s="205"/>
      <c r="I7" s="206"/>
      <c r="J7" s="8"/>
      <c r="K7" s="9"/>
    </row>
    <row r="8" spans="1:11" ht="15" customHeight="1">
      <c r="A8" s="190" t="s">
        <v>29</v>
      </c>
      <c r="B8" s="191"/>
      <c r="C8" s="191"/>
      <c r="D8" s="192"/>
      <c r="E8" s="204"/>
      <c r="F8" s="205"/>
      <c r="G8" s="205"/>
      <c r="H8" s="205"/>
      <c r="I8" s="206"/>
      <c r="J8" s="8"/>
      <c r="K8" s="9"/>
    </row>
    <row r="9" spans="1:11" ht="15" customHeight="1">
      <c r="A9" s="190" t="s">
        <v>30</v>
      </c>
      <c r="B9" s="191"/>
      <c r="C9" s="191"/>
      <c r="D9" s="192"/>
      <c r="E9" s="193"/>
      <c r="F9" s="194"/>
      <c r="G9" s="194"/>
      <c r="H9" s="194"/>
      <c r="I9" s="195"/>
      <c r="J9" s="8"/>
      <c r="K9" s="9"/>
    </row>
    <row r="10" spans="1:10" ht="15.75" collapsed="1">
      <c r="A10" s="187" t="s">
        <v>20</v>
      </c>
      <c r="B10" s="187"/>
      <c r="C10" s="187"/>
      <c r="D10" s="187"/>
      <c r="E10" s="187"/>
      <c r="F10" s="53">
        <v>30</v>
      </c>
      <c r="G10" s="189" t="s">
        <v>94</v>
      </c>
      <c r="H10" s="189"/>
      <c r="I10" s="189"/>
      <c r="J10" s="53">
        <v>2017</v>
      </c>
    </row>
    <row r="11" spans="1:16" ht="12.75" customHeight="1">
      <c r="A11" s="98" t="s">
        <v>68</v>
      </c>
      <c r="B11" s="99"/>
      <c r="C11" s="99"/>
      <c r="D11" s="9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</row>
    <row r="12" spans="1:16" ht="12.75" customHeight="1">
      <c r="A12" s="100"/>
      <c r="B12" s="101"/>
      <c r="C12" s="101"/>
      <c r="D12" s="101"/>
      <c r="E12" s="14"/>
      <c r="F12" s="104"/>
      <c r="G12" s="104"/>
      <c r="H12" s="104"/>
      <c r="I12" s="14"/>
      <c r="J12" s="14"/>
      <c r="K12" s="105" t="s">
        <v>63</v>
      </c>
      <c r="L12" s="105"/>
      <c r="M12" s="67"/>
      <c r="N12" s="14"/>
      <c r="O12" s="14"/>
      <c r="P12" s="15"/>
    </row>
    <row r="13" spans="1:16" ht="12.75">
      <c r="A13" s="102"/>
      <c r="B13" s="103"/>
      <c r="C13" s="103"/>
      <c r="D13" s="10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</row>
    <row r="14" spans="1:16" s="13" customFormat="1" ht="13.5" customHeight="1">
      <c r="A14" s="98" t="s">
        <v>55</v>
      </c>
      <c r="B14" s="99"/>
      <c r="C14" s="99"/>
      <c r="D14" s="9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</row>
    <row r="15" spans="1:16" s="13" customFormat="1" ht="13.5" customHeight="1">
      <c r="A15" s="100"/>
      <c r="B15" s="101"/>
      <c r="C15" s="101"/>
      <c r="D15" s="101"/>
      <c r="E15" s="14"/>
      <c r="F15" s="104" t="s">
        <v>46</v>
      </c>
      <c r="G15" s="104"/>
      <c r="H15" s="104"/>
      <c r="I15" s="14"/>
      <c r="J15" s="14"/>
      <c r="K15" s="105" t="s">
        <v>64</v>
      </c>
      <c r="L15" s="105"/>
      <c r="M15" s="67"/>
      <c r="N15" s="14"/>
      <c r="O15" s="14"/>
      <c r="P15" s="15"/>
    </row>
    <row r="16" spans="1:16" s="13" customFormat="1" ht="12.75">
      <c r="A16" s="102"/>
      <c r="B16" s="103"/>
      <c r="C16" s="103"/>
      <c r="D16" s="103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</row>
    <row r="17" spans="1:16" ht="12.75" customHeight="1">
      <c r="A17" s="18" t="s">
        <v>19</v>
      </c>
      <c r="B17" s="19"/>
      <c r="C17" s="196" t="s">
        <v>31</v>
      </c>
      <c r="D17" s="196"/>
      <c r="E17" s="180"/>
      <c r="F17" s="20"/>
      <c r="G17" s="21"/>
      <c r="H17" s="183" t="s">
        <v>18</v>
      </c>
      <c r="I17" s="183"/>
      <c r="J17" s="22"/>
      <c r="K17" s="180" t="s">
        <v>33</v>
      </c>
      <c r="L17" s="181"/>
      <c r="M17" s="181"/>
      <c r="N17" s="181"/>
      <c r="O17" s="181"/>
      <c r="P17" s="182"/>
    </row>
    <row r="18" spans="1:16" ht="14.25" customHeight="1">
      <c r="A18" s="23" t="b">
        <v>0</v>
      </c>
      <c r="B18" s="23"/>
      <c r="C18" s="188" t="s">
        <v>24</v>
      </c>
      <c r="D18" s="188"/>
      <c r="E18" s="188"/>
      <c r="F18" s="24"/>
      <c r="G18" s="25"/>
      <c r="H18" s="22"/>
      <c r="I18" s="22"/>
      <c r="J18" s="22"/>
      <c r="K18" s="184" t="s">
        <v>34</v>
      </c>
      <c r="L18" s="185"/>
      <c r="M18" s="185"/>
      <c r="N18" s="185"/>
      <c r="O18" s="185"/>
      <c r="P18" s="186"/>
    </row>
    <row r="19" spans="1:16" ht="15.75" customHeight="1">
      <c r="A19" s="23"/>
      <c r="B19" s="23"/>
      <c r="C19" s="188" t="s">
        <v>32</v>
      </c>
      <c r="D19" s="188"/>
      <c r="E19" s="188"/>
      <c r="F19" s="24"/>
      <c r="G19" s="25"/>
      <c r="H19" s="22"/>
      <c r="I19" s="22"/>
      <c r="J19" s="22"/>
      <c r="K19" s="22"/>
      <c r="L19" s="22"/>
      <c r="M19" s="22"/>
      <c r="N19" s="22"/>
      <c r="O19" s="22"/>
      <c r="P19" s="22"/>
    </row>
    <row r="20" spans="1:16" s="26" customFormat="1" ht="12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s="13" customFormat="1" ht="16.5" customHeight="1">
      <c r="A21" s="106" t="s">
        <v>56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1:16" s="13" customFormat="1" ht="15">
      <c r="A22" s="90" t="s">
        <v>96</v>
      </c>
      <c r="B22" s="91"/>
      <c r="C22" s="91"/>
      <c r="D22" s="91"/>
      <c r="E22" s="92"/>
      <c r="F22" s="93" t="s">
        <v>97</v>
      </c>
      <c r="G22" s="94"/>
      <c r="H22" s="77"/>
      <c r="I22" s="93" t="s">
        <v>98</v>
      </c>
      <c r="J22" s="95"/>
      <c r="K22" s="94"/>
      <c r="L22" s="77"/>
      <c r="M22" s="93" t="s">
        <v>99</v>
      </c>
      <c r="N22" s="94"/>
      <c r="O22" s="77"/>
      <c r="P22" s="78"/>
    </row>
    <row r="23" spans="1:16" s="13" customFormat="1" ht="26.25" customHeight="1">
      <c r="A23" s="135" t="s">
        <v>67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7"/>
    </row>
    <row r="24" spans="1:16" s="13" customFormat="1" ht="26.25" customHeight="1">
      <c r="A24" s="201" t="s">
        <v>65</v>
      </c>
      <c r="B24" s="202"/>
      <c r="C24" s="202"/>
      <c r="D24" s="202"/>
      <c r="E24" s="203"/>
      <c r="F24" s="179"/>
      <c r="G24" s="179"/>
      <c r="H24" s="179"/>
      <c r="I24" s="179"/>
      <c r="J24" s="179"/>
      <c r="K24" s="179"/>
      <c r="L24" s="200" t="s">
        <v>61</v>
      </c>
      <c r="M24" s="200"/>
      <c r="N24" s="200"/>
      <c r="O24" s="140"/>
      <c r="P24" s="142"/>
    </row>
    <row r="25" spans="1:16" s="13" customFormat="1" ht="26.25" customHeight="1">
      <c r="A25" s="108" t="s">
        <v>42</v>
      </c>
      <c r="B25" s="109"/>
      <c r="C25" s="109"/>
      <c r="D25" s="109"/>
      <c r="E25" s="109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</row>
    <row r="26" spans="1:16" s="13" customFormat="1" ht="26.25" customHeight="1">
      <c r="A26" s="108" t="s">
        <v>43</v>
      </c>
      <c r="B26" s="108"/>
      <c r="C26" s="108"/>
      <c r="D26" s="108"/>
      <c r="E26" s="108"/>
      <c r="F26" s="179"/>
      <c r="G26" s="179"/>
      <c r="H26" s="179"/>
      <c r="I26" s="179"/>
      <c r="J26" s="179"/>
      <c r="K26" s="179"/>
      <c r="L26" s="173" t="s">
        <v>25</v>
      </c>
      <c r="M26" s="173"/>
      <c r="N26" s="173"/>
      <c r="O26" s="110"/>
      <c r="P26" s="111"/>
    </row>
    <row r="27" spans="1:16" s="13" customFormat="1" ht="26.25" customHeight="1">
      <c r="A27" s="108" t="s">
        <v>44</v>
      </c>
      <c r="B27" s="108"/>
      <c r="C27" s="108"/>
      <c r="D27" s="108"/>
      <c r="E27" s="108"/>
      <c r="F27" s="161"/>
      <c r="G27" s="162"/>
      <c r="H27" s="162"/>
      <c r="I27" s="162"/>
      <c r="J27" s="162"/>
      <c r="K27" s="162"/>
      <c r="L27" s="162"/>
      <c r="M27" s="162"/>
      <c r="N27" s="162"/>
      <c r="O27" s="162"/>
      <c r="P27" s="163"/>
    </row>
    <row r="28" spans="1:16" s="44" customFormat="1" ht="15.75">
      <c r="A28" s="164" t="s">
        <v>7</v>
      </c>
      <c r="B28" s="164"/>
      <c r="C28" s="164"/>
      <c r="D28" s="164"/>
      <c r="E28" s="164"/>
      <c r="F28" s="131" t="s">
        <v>8</v>
      </c>
      <c r="G28" s="131"/>
      <c r="H28" s="132"/>
      <c r="I28" s="133"/>
      <c r="J28" s="134"/>
      <c r="K28" s="47" t="s">
        <v>5</v>
      </c>
      <c r="L28" s="132"/>
      <c r="M28" s="133"/>
      <c r="N28" s="134"/>
      <c r="O28" s="47" t="s">
        <v>6</v>
      </c>
      <c r="P28" s="54"/>
    </row>
    <row r="29" spans="1:16" s="38" customFormat="1" ht="15.75">
      <c r="A29" s="97" t="s">
        <v>4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</row>
    <row r="30" spans="1:16" s="38" customFormat="1" ht="25.5" customHeight="1">
      <c r="A30" s="125" t="s">
        <v>58</v>
      </c>
      <c r="B30" s="125"/>
      <c r="C30" s="125"/>
      <c r="D30" s="125"/>
      <c r="E30" s="125"/>
      <c r="F30" s="176"/>
      <c r="G30" s="177"/>
      <c r="H30" s="177"/>
      <c r="I30" s="177"/>
      <c r="J30" s="177"/>
      <c r="K30" s="177"/>
      <c r="L30" s="177"/>
      <c r="M30" s="177"/>
      <c r="N30" s="177"/>
      <c r="O30" s="177"/>
      <c r="P30" s="178"/>
    </row>
    <row r="31" spans="1:16" s="13" customFormat="1" ht="33" customHeight="1">
      <c r="A31" s="125" t="s">
        <v>57</v>
      </c>
      <c r="B31" s="125"/>
      <c r="C31" s="125"/>
      <c r="D31" s="125"/>
      <c r="E31" s="125"/>
      <c r="F31" s="110"/>
      <c r="G31" s="175"/>
      <c r="H31" s="175"/>
      <c r="I31" s="175"/>
      <c r="J31" s="175"/>
      <c r="K31" s="175"/>
      <c r="L31" s="175"/>
      <c r="M31" s="175"/>
      <c r="N31" s="175"/>
      <c r="O31" s="175"/>
      <c r="P31" s="111"/>
    </row>
    <row r="32" spans="1:16" s="38" customFormat="1" ht="25.5" customHeight="1">
      <c r="A32" s="125" t="s">
        <v>49</v>
      </c>
      <c r="B32" s="125"/>
      <c r="C32" s="125"/>
      <c r="D32" s="125"/>
      <c r="E32" s="125"/>
      <c r="F32" s="110"/>
      <c r="G32" s="175"/>
      <c r="H32" s="175"/>
      <c r="I32" s="175"/>
      <c r="J32" s="175"/>
      <c r="K32" s="175"/>
      <c r="L32" s="175"/>
      <c r="M32" s="175"/>
      <c r="N32" s="175"/>
      <c r="O32" s="175"/>
      <c r="P32" s="111"/>
    </row>
    <row r="33" spans="1:16" s="13" customFormat="1" ht="16.5" customHeight="1">
      <c r="A33" s="174" t="s">
        <v>2</v>
      </c>
      <c r="B33" s="174"/>
      <c r="C33" s="174"/>
      <c r="D33" s="174"/>
      <c r="E33" s="174"/>
      <c r="F33" s="140"/>
      <c r="G33" s="141"/>
      <c r="H33" s="141"/>
      <c r="I33" s="141"/>
      <c r="J33" s="141"/>
      <c r="K33" s="141"/>
      <c r="L33" s="141"/>
      <c r="M33" s="141"/>
      <c r="N33" s="141"/>
      <c r="O33" s="141"/>
      <c r="P33" s="142"/>
    </row>
    <row r="34" spans="1:16" s="27" customFormat="1" ht="17.25" customHeight="1">
      <c r="A34" s="106" t="s">
        <v>53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5" spans="1:16" s="28" customFormat="1" ht="33.75" customHeight="1">
      <c r="A35" s="49" t="s">
        <v>35</v>
      </c>
      <c r="B35" s="96" t="s">
        <v>36</v>
      </c>
      <c r="C35" s="96"/>
      <c r="D35" s="96"/>
      <c r="E35" s="96"/>
      <c r="F35" s="50" t="s">
        <v>39</v>
      </c>
      <c r="G35" s="50" t="s">
        <v>28</v>
      </c>
      <c r="H35" s="50" t="s">
        <v>37</v>
      </c>
      <c r="I35" s="50" t="s">
        <v>38</v>
      </c>
      <c r="J35" s="50" t="s">
        <v>52</v>
      </c>
      <c r="K35" s="49" t="s">
        <v>51</v>
      </c>
      <c r="L35" s="30" t="s">
        <v>50</v>
      </c>
      <c r="M35" s="70" t="s">
        <v>62</v>
      </c>
      <c r="N35" s="116" t="s">
        <v>26</v>
      </c>
      <c r="O35" s="117"/>
      <c r="P35" s="118"/>
    </row>
    <row r="36" spans="1:17" s="34" customFormat="1" ht="21" customHeight="1">
      <c r="A36" s="52"/>
      <c r="B36" s="88" t="str">
        <f>IF(ISERROR(MATCH($A36,'справочник материалов'!$A:$A,0)),"введите правильный код",VLOOKUP($A36,'справочник материалов'!$A:$G,2,0))</f>
        <v>введите правильный код</v>
      </c>
      <c r="C36" s="88"/>
      <c r="D36" s="88"/>
      <c r="E36" s="88"/>
      <c r="F36" s="58" t="str">
        <f>IF(ISERROR(MATCH($A36,'справочник материалов'!$A:$A,0)),"-",VLOOKUP($A36,'справочник материалов'!$A:$G,3,0))</f>
        <v>-</v>
      </c>
      <c r="G36" s="58" t="str">
        <f>IF(ISERROR(MATCH($A36,'справочник материалов'!$A:$A,0)),"-",VLOOKUP($A36,'справочник материалов'!$A:$G,4,0))</f>
        <v>-</v>
      </c>
      <c r="H36" s="59" t="str">
        <f>IF(ISERROR(MATCH($A36,'справочник материалов'!$A:$A,0)),"-",VLOOKUP($A36,'справочник материалов'!A:E,5,0))</f>
        <v>-</v>
      </c>
      <c r="I36" s="59" t="str">
        <f>IF(ISERROR(MATCH($A36,'справочник материалов'!$A:$A,0)),"-",VLOOKUP($A36,'справочник материалов'!A:F,6,0))</f>
        <v>-</v>
      </c>
      <c r="J36" s="46" t="str">
        <f>IF(ISERROR(MATCH($A36,'справочник материалов'!$A:$A,0)),"0",VLOOKUP($A36,'справочник материалов'!A:G,7,0))</f>
        <v>0</v>
      </c>
      <c r="K36" s="46"/>
      <c r="L36" s="56">
        <f>_xlfn.IFERROR(_xlfn.IFERROR(K36,0)/_xlfn.IFERROR(J36,0),0)</f>
        <v>0</v>
      </c>
      <c r="M36" s="56"/>
      <c r="N36" s="89"/>
      <c r="O36" s="89"/>
      <c r="P36" s="89"/>
      <c r="Q36" s="33"/>
    </row>
    <row r="37" spans="1:17" s="34" customFormat="1" ht="21" customHeight="1">
      <c r="A37" s="52"/>
      <c r="B37" s="88" t="str">
        <f>IF(ISERROR(MATCH($A37,'справочник материалов'!$A:$A,0)),"введите правильный код",VLOOKUP($A37,'справочник материалов'!$A:$G,2,0))</f>
        <v>введите правильный код</v>
      </c>
      <c r="C37" s="88"/>
      <c r="D37" s="88"/>
      <c r="E37" s="88"/>
      <c r="F37" s="58" t="str">
        <f>IF(ISERROR(MATCH($A37,'справочник материалов'!$A:$A,0)),"-",VLOOKUP($A37,'справочник материалов'!$A:$G,3,0))</f>
        <v>-</v>
      </c>
      <c r="G37" s="58" t="str">
        <f>IF(ISERROR(MATCH($A37,'справочник материалов'!$A:$A,0)),"-",VLOOKUP($A37,'справочник материалов'!$A:$G,4,0))</f>
        <v>-</v>
      </c>
      <c r="H37" s="59" t="str">
        <f>IF(ISERROR(MATCH($A37,'справочник материалов'!$A:$A,0)),"-",VLOOKUP($A37,'справочник материалов'!A:E,5,0))</f>
        <v>-</v>
      </c>
      <c r="I37" s="59" t="str">
        <f>IF(ISERROR(MATCH($A37,'справочник материалов'!$A:$A,0)),"-",VLOOKUP($A37,'справочник материалов'!A:F,6,0))</f>
        <v>-</v>
      </c>
      <c r="J37" s="46" t="str">
        <f>IF(ISERROR(MATCH($A37,'справочник материалов'!$A:$A,0)),"0",VLOOKUP($A37,'справочник материалов'!A:G,7,0))</f>
        <v>0</v>
      </c>
      <c r="K37" s="46"/>
      <c r="L37" s="56">
        <f aca="true" t="shared" si="0" ref="L37:L43">_xlfn.IFERROR(_xlfn.IFERROR(K37,0)/_xlfn.IFERROR(J37,0),0)</f>
        <v>0</v>
      </c>
      <c r="M37" s="56"/>
      <c r="N37" s="89"/>
      <c r="O37" s="89"/>
      <c r="P37" s="89"/>
      <c r="Q37" s="33"/>
    </row>
    <row r="38" spans="1:19" s="34" customFormat="1" ht="21" customHeight="1">
      <c r="A38" s="52"/>
      <c r="B38" s="88" t="str">
        <f>IF(ISERROR(MATCH($A38,'справочник материалов'!$A:$A,0)),"введите правильный код",VLOOKUP($A38,'справочник материалов'!$A:$G,2,0))</f>
        <v>введите правильный код</v>
      </c>
      <c r="C38" s="88"/>
      <c r="D38" s="88"/>
      <c r="E38" s="88"/>
      <c r="F38" s="58" t="str">
        <f>IF(ISERROR(MATCH($A38,'справочник материалов'!$A:$A,0)),"-",VLOOKUP($A38,'справочник материалов'!$A:$G,3,0))</f>
        <v>-</v>
      </c>
      <c r="G38" s="58" t="str">
        <f>IF(ISERROR(MATCH($A38,'справочник материалов'!$A:$A,0)),"-",VLOOKUP($A38,'справочник материалов'!$A:$G,4,0))</f>
        <v>-</v>
      </c>
      <c r="H38" s="59" t="str">
        <f>IF(ISERROR(MATCH($A38,'справочник материалов'!$A:$A,0)),"-",VLOOKUP($A38,'справочник материалов'!A:E,5,0))</f>
        <v>-</v>
      </c>
      <c r="I38" s="59" t="str">
        <f>IF(ISERROR(MATCH($A38,'справочник материалов'!$A:$A,0)),"-",VLOOKUP($A38,'справочник материалов'!A:F,6,0))</f>
        <v>-</v>
      </c>
      <c r="J38" s="46" t="str">
        <f>IF(ISERROR(MATCH($A38,'справочник материалов'!$A:$A,0)),"0",VLOOKUP($A38,'справочник материалов'!A:G,7,0))</f>
        <v>0</v>
      </c>
      <c r="K38" s="46"/>
      <c r="L38" s="56">
        <f t="shared" si="0"/>
        <v>0</v>
      </c>
      <c r="M38" s="56"/>
      <c r="N38" s="89"/>
      <c r="O38" s="89"/>
      <c r="P38" s="89"/>
      <c r="Q38" s="33"/>
      <c r="S38" s="34">
        <f>_xlfn.IFERROR(R38,0)</f>
        <v>0</v>
      </c>
    </row>
    <row r="39" spans="1:17" s="34" customFormat="1" ht="21" customHeight="1">
      <c r="A39" s="52"/>
      <c r="B39" s="88" t="str">
        <f>IF(ISERROR(MATCH($A39,'справочник материалов'!$A:$A,0)),"введите правильный код",VLOOKUP($A39,'справочник материалов'!$A:$G,2,0))</f>
        <v>введите правильный код</v>
      </c>
      <c r="C39" s="88"/>
      <c r="D39" s="88"/>
      <c r="E39" s="88"/>
      <c r="F39" s="58" t="str">
        <f>IF(ISERROR(MATCH($A39,'справочник материалов'!$A:$A,0)),"-",VLOOKUP($A39,'справочник материалов'!$A:$G,3,0))</f>
        <v>-</v>
      </c>
      <c r="G39" s="58" t="str">
        <f>IF(ISERROR(MATCH($A39,'справочник материалов'!$A:$A,0)),"-",VLOOKUP($A39,'справочник материалов'!$A:$G,4,0))</f>
        <v>-</v>
      </c>
      <c r="H39" s="59" t="str">
        <f>IF(ISERROR(MATCH($A39,'справочник материалов'!$A:$A,0)),"-",VLOOKUP($A39,'справочник материалов'!A:E,5,0))</f>
        <v>-</v>
      </c>
      <c r="I39" s="59" t="str">
        <f>IF(ISERROR(MATCH($A39,'справочник материалов'!$A:$A,0)),"-",VLOOKUP($A39,'справочник материалов'!A:F,6,0))</f>
        <v>-</v>
      </c>
      <c r="J39" s="46" t="str">
        <f>IF(ISERROR(MATCH($A39,'справочник материалов'!$A:$A,0)),"0",VLOOKUP($A39,'справочник материалов'!A:G,7,0))</f>
        <v>0</v>
      </c>
      <c r="K39" s="46"/>
      <c r="L39" s="56">
        <f t="shared" si="0"/>
        <v>0</v>
      </c>
      <c r="M39" s="56"/>
      <c r="N39" s="89"/>
      <c r="O39" s="89"/>
      <c r="P39" s="89"/>
      <c r="Q39" s="33"/>
    </row>
    <row r="40" spans="1:17" s="34" customFormat="1" ht="21" customHeight="1">
      <c r="A40" s="52"/>
      <c r="B40" s="88" t="str">
        <f>IF(ISERROR(MATCH($A40,'справочник материалов'!$A:$A,0)),"введите правильный код",VLOOKUP($A40,'справочник материалов'!$A:$G,2,0))</f>
        <v>введите правильный код</v>
      </c>
      <c r="C40" s="88"/>
      <c r="D40" s="88"/>
      <c r="E40" s="88"/>
      <c r="F40" s="58" t="str">
        <f>IF(ISERROR(MATCH($A40,'справочник материалов'!$A:$A,0)),"-",VLOOKUP($A40,'справочник материалов'!$A:$G,3,0))</f>
        <v>-</v>
      </c>
      <c r="G40" s="58" t="str">
        <f>IF(ISERROR(MATCH($A40,'справочник материалов'!$A:$A,0)),"-",VLOOKUP($A40,'справочник материалов'!$A:$G,4,0))</f>
        <v>-</v>
      </c>
      <c r="H40" s="59" t="str">
        <f>IF(ISERROR(MATCH($A40,'справочник материалов'!$A:$A,0)),"-",VLOOKUP($A40,'справочник материалов'!A:E,5,0))</f>
        <v>-</v>
      </c>
      <c r="I40" s="59" t="str">
        <f>IF(ISERROR(MATCH($A40,'справочник материалов'!$A:$A,0)),"-",VLOOKUP($A40,'справочник материалов'!A:F,6,0))</f>
        <v>-</v>
      </c>
      <c r="J40" s="46" t="str">
        <f>IF(ISERROR(MATCH($A40,'справочник материалов'!$A:$A,0)),"0",VLOOKUP($A40,'справочник материалов'!A:G,7,0))</f>
        <v>0</v>
      </c>
      <c r="K40" s="46"/>
      <c r="L40" s="56">
        <f t="shared" si="0"/>
        <v>0</v>
      </c>
      <c r="M40" s="56"/>
      <c r="N40" s="89"/>
      <c r="O40" s="89"/>
      <c r="P40" s="89"/>
      <c r="Q40" s="33"/>
    </row>
    <row r="41" spans="1:17" s="34" customFormat="1" ht="21" customHeight="1">
      <c r="A41" s="52"/>
      <c r="B41" s="88" t="str">
        <f>IF(ISERROR(MATCH($A41,'справочник материалов'!$A:$A,0)),"введите правильный код",VLOOKUP($A41,'справочник материалов'!$A:$G,2,0))</f>
        <v>введите правильный код</v>
      </c>
      <c r="C41" s="88"/>
      <c r="D41" s="88"/>
      <c r="E41" s="88"/>
      <c r="F41" s="58" t="str">
        <f>IF(ISERROR(MATCH($A41,'справочник материалов'!$A:$A,0)),"-",VLOOKUP($A41,'справочник материалов'!$A:$G,3,0))</f>
        <v>-</v>
      </c>
      <c r="G41" s="58" t="str">
        <f>IF(ISERROR(MATCH($A41,'справочник материалов'!$A:$A,0)),"-",VLOOKUP($A41,'справочник материалов'!$A:$G,4,0))</f>
        <v>-</v>
      </c>
      <c r="H41" s="59" t="str">
        <f>IF(ISERROR(MATCH($A41,'справочник материалов'!$A:$A,0)),"-",VLOOKUP($A41,'справочник материалов'!A:E,5,0))</f>
        <v>-</v>
      </c>
      <c r="I41" s="59" t="str">
        <f>IF(ISERROR(MATCH($A41,'справочник материалов'!$A:$A,0)),"-",VLOOKUP($A41,'справочник материалов'!A:F,6,0))</f>
        <v>-</v>
      </c>
      <c r="J41" s="46" t="str">
        <f>IF(ISERROR(MATCH($A41,'справочник материалов'!$A:$A,0)),"0",VLOOKUP($A41,'справочник материалов'!A:G,7,0))</f>
        <v>0</v>
      </c>
      <c r="K41" s="46"/>
      <c r="L41" s="56">
        <f t="shared" si="0"/>
        <v>0</v>
      </c>
      <c r="M41" s="56"/>
      <c r="N41" s="89"/>
      <c r="O41" s="89"/>
      <c r="P41" s="89"/>
      <c r="Q41" s="33"/>
    </row>
    <row r="42" spans="1:17" s="34" customFormat="1" ht="21" customHeight="1">
      <c r="A42" s="52"/>
      <c r="B42" s="88" t="str">
        <f>IF(ISERROR(MATCH($A42,'справочник материалов'!$A:$A,0)),"введите правильный код",VLOOKUP($A42,'справочник материалов'!$A:$G,2,0))</f>
        <v>введите правильный код</v>
      </c>
      <c r="C42" s="88"/>
      <c r="D42" s="88"/>
      <c r="E42" s="88"/>
      <c r="F42" s="58" t="str">
        <f>IF(ISERROR(MATCH($A42,'справочник материалов'!$A:$A,0)),"-",VLOOKUP($A42,'справочник материалов'!$A:$G,3,0))</f>
        <v>-</v>
      </c>
      <c r="G42" s="58" t="str">
        <f>IF(ISERROR(MATCH($A42,'справочник материалов'!$A:$A,0)),"-",VLOOKUP($A42,'справочник материалов'!$A:$G,4,0))</f>
        <v>-</v>
      </c>
      <c r="H42" s="59" t="str">
        <f>IF(ISERROR(MATCH($A42,'справочник материалов'!$A:$A,0)),"-",VLOOKUP($A42,'справочник материалов'!A:E,5,0))</f>
        <v>-</v>
      </c>
      <c r="I42" s="59" t="str">
        <f>IF(ISERROR(MATCH($A42,'справочник материалов'!$A:$A,0)),"-",VLOOKUP($A42,'справочник материалов'!A:F,6,0))</f>
        <v>-</v>
      </c>
      <c r="J42" s="46" t="str">
        <f>IF(ISERROR(MATCH($A42,'справочник материалов'!$A:$A,0)),"0",VLOOKUP($A42,'справочник материалов'!A:G,7,0))</f>
        <v>0</v>
      </c>
      <c r="K42" s="46"/>
      <c r="L42" s="56">
        <f t="shared" si="0"/>
        <v>0</v>
      </c>
      <c r="M42" s="56"/>
      <c r="N42" s="89"/>
      <c r="O42" s="89"/>
      <c r="P42" s="89"/>
      <c r="Q42" s="33"/>
    </row>
    <row r="43" spans="1:17" s="34" customFormat="1" ht="21" customHeight="1">
      <c r="A43" s="52"/>
      <c r="B43" s="88" t="str">
        <f>IF(ISERROR(MATCH($A43,'справочник материалов'!$A:$A,0)),"введите правильный код",VLOOKUP($A43,'справочник материалов'!$A:$G,2,0))</f>
        <v>введите правильный код</v>
      </c>
      <c r="C43" s="88"/>
      <c r="D43" s="88"/>
      <c r="E43" s="88"/>
      <c r="F43" s="58" t="str">
        <f>IF(ISERROR(MATCH($A43,'справочник материалов'!$A:$A,0)),"-",VLOOKUP($A43,'справочник материалов'!$A:$G,3,0))</f>
        <v>-</v>
      </c>
      <c r="G43" s="58" t="str">
        <f>IF(ISERROR(MATCH($A43,'справочник материалов'!$A:$A,0)),"-",VLOOKUP($A43,'справочник материалов'!$A:$G,4,0))</f>
        <v>-</v>
      </c>
      <c r="H43" s="59" t="str">
        <f>IF(ISERROR(MATCH($A43,'справочник материалов'!$A:$A,0)),"-",VLOOKUP($A43,'справочник материалов'!A:E,5,0))</f>
        <v>-</v>
      </c>
      <c r="I43" s="59" t="str">
        <f>IF(ISERROR(MATCH($A43,'справочник материалов'!$A:$A,0)),"-",VLOOKUP($A43,'справочник материалов'!A:F,6,0))</f>
        <v>-</v>
      </c>
      <c r="J43" s="46" t="str">
        <f>IF(ISERROR(MATCH($A43,'справочник материалов'!$A:$A,0)),"0",VLOOKUP($A43,'справочник материалов'!A:G,7,0))</f>
        <v>0</v>
      </c>
      <c r="K43" s="46"/>
      <c r="L43" s="56">
        <f t="shared" si="0"/>
        <v>0</v>
      </c>
      <c r="M43" s="56"/>
      <c r="N43" s="89"/>
      <c r="O43" s="89"/>
      <c r="P43" s="89"/>
      <c r="Q43" s="33"/>
    </row>
    <row r="44" spans="1:16" s="37" customFormat="1" ht="21" customHeight="1">
      <c r="A44" s="126" t="s">
        <v>0</v>
      </c>
      <c r="B44" s="126"/>
      <c r="C44" s="126"/>
      <c r="D44" s="126"/>
      <c r="E44" s="126"/>
      <c r="F44" s="126"/>
      <c r="G44" s="107"/>
      <c r="H44" s="107"/>
      <c r="I44" s="107"/>
      <c r="J44" s="45"/>
      <c r="K44" s="46">
        <f>SUM(K36:K43)</f>
        <v>0</v>
      </c>
      <c r="L44" s="57">
        <f>SUM(L36:L43)</f>
        <v>0</v>
      </c>
      <c r="M44" s="57">
        <f>SUM(M36:M43)</f>
        <v>0</v>
      </c>
      <c r="N44" s="107"/>
      <c r="O44" s="107"/>
      <c r="P44" s="107"/>
    </row>
    <row r="45" spans="1:16" s="13" customFormat="1" ht="8.25" customHeight="1">
      <c r="A45" s="40"/>
      <c r="B45" s="40"/>
      <c r="C45" s="40"/>
      <c r="D45" s="40"/>
      <c r="E45" s="40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16" s="13" customFormat="1" ht="15.75">
      <c r="A46" s="83" t="s">
        <v>3</v>
      </c>
      <c r="B46" s="83"/>
      <c r="C46" s="83"/>
      <c r="D46" s="83"/>
      <c r="E46" s="84"/>
      <c r="F46" s="85" t="s">
        <v>1</v>
      </c>
      <c r="G46" s="86"/>
      <c r="H46" s="86"/>
      <c r="I46" s="86"/>
      <c r="J46" s="86"/>
      <c r="K46" s="86"/>
      <c r="L46" s="86"/>
      <c r="M46" s="86"/>
      <c r="N46" s="86"/>
      <c r="O46" s="86"/>
      <c r="P46" s="87"/>
    </row>
    <row r="47" spans="1:17" s="38" customFormat="1" ht="16.5" customHeight="1">
      <c r="A47" s="41"/>
      <c r="B47" s="41"/>
      <c r="C47" s="41"/>
      <c r="D47" s="41"/>
      <c r="E47" s="41"/>
      <c r="F47" s="42"/>
      <c r="G47" s="42"/>
      <c r="H47" s="42"/>
      <c r="I47" s="42"/>
      <c r="J47" s="42"/>
      <c r="K47" s="42"/>
      <c r="L47" s="42"/>
      <c r="M47" s="43"/>
      <c r="N47" s="43"/>
      <c r="O47" s="43"/>
      <c r="P47" s="43"/>
      <c r="Q47" s="13"/>
    </row>
    <row r="48" spans="1:16" s="13" customFormat="1" ht="28.5" customHeight="1" thickBot="1">
      <c r="A48" s="135" t="s">
        <v>66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7"/>
    </row>
    <row r="49" spans="1:16" s="13" customFormat="1" ht="27" customHeight="1" hidden="1" outlineLevel="1">
      <c r="A49" s="166" t="s">
        <v>65</v>
      </c>
      <c r="B49" s="166"/>
      <c r="C49" s="166"/>
      <c r="D49" s="166"/>
      <c r="E49" s="166"/>
      <c r="F49" s="172"/>
      <c r="G49" s="172"/>
      <c r="H49" s="172"/>
      <c r="I49" s="172"/>
      <c r="J49" s="172"/>
      <c r="K49" s="172"/>
      <c r="L49" s="200" t="s">
        <v>61</v>
      </c>
      <c r="M49" s="200"/>
      <c r="N49" s="200"/>
      <c r="O49" s="140"/>
      <c r="P49" s="142"/>
    </row>
    <row r="50" spans="1:16" s="13" customFormat="1" ht="27.75" customHeight="1" hidden="1" outlineLevel="1">
      <c r="A50" s="108" t="s">
        <v>42</v>
      </c>
      <c r="B50" s="109"/>
      <c r="C50" s="109"/>
      <c r="D50" s="109"/>
      <c r="E50" s="109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</row>
    <row r="51" spans="1:16" s="13" customFormat="1" ht="27.75" customHeight="1" hidden="1" outlineLevel="1">
      <c r="A51" s="108" t="s">
        <v>43</v>
      </c>
      <c r="B51" s="108"/>
      <c r="C51" s="108"/>
      <c r="D51" s="108"/>
      <c r="E51" s="108"/>
      <c r="F51" s="172"/>
      <c r="G51" s="172"/>
      <c r="H51" s="172"/>
      <c r="I51" s="172"/>
      <c r="J51" s="172"/>
      <c r="K51" s="172"/>
      <c r="L51" s="173" t="s">
        <v>25</v>
      </c>
      <c r="M51" s="173"/>
      <c r="N51" s="173"/>
      <c r="O51" s="140"/>
      <c r="P51" s="142"/>
    </row>
    <row r="52" spans="1:16" s="13" customFormat="1" ht="27.75" customHeight="1" hidden="1" outlineLevel="1">
      <c r="A52" s="108" t="s">
        <v>44</v>
      </c>
      <c r="B52" s="108"/>
      <c r="C52" s="108"/>
      <c r="D52" s="108"/>
      <c r="E52" s="108"/>
      <c r="F52" s="161"/>
      <c r="G52" s="162"/>
      <c r="H52" s="162"/>
      <c r="I52" s="162"/>
      <c r="J52" s="162"/>
      <c r="K52" s="162"/>
      <c r="L52" s="162"/>
      <c r="M52" s="162"/>
      <c r="N52" s="162"/>
      <c r="O52" s="162"/>
      <c r="P52" s="163"/>
    </row>
    <row r="53" spans="1:16" s="13" customFormat="1" ht="16.5" customHeight="1" hidden="1" outlineLevel="1">
      <c r="A53" s="164" t="s">
        <v>7</v>
      </c>
      <c r="B53" s="164"/>
      <c r="C53" s="164"/>
      <c r="D53" s="164"/>
      <c r="E53" s="164"/>
      <c r="F53" s="131" t="s">
        <v>8</v>
      </c>
      <c r="G53" s="131"/>
      <c r="H53" s="132"/>
      <c r="I53" s="133"/>
      <c r="J53" s="134"/>
      <c r="K53" s="47" t="s">
        <v>5</v>
      </c>
      <c r="L53" s="132"/>
      <c r="M53" s="133"/>
      <c r="N53" s="134"/>
      <c r="O53" s="47" t="s">
        <v>6</v>
      </c>
      <c r="P53" s="55"/>
    </row>
    <row r="54" spans="1:16" s="13" customFormat="1" ht="18" customHeight="1" hidden="1" outlineLevel="1">
      <c r="A54" s="97" t="s">
        <v>4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</row>
    <row r="55" spans="1:16" s="28" customFormat="1" ht="30.75" customHeight="1" hidden="1" outlineLevel="1">
      <c r="A55" s="125" t="s">
        <v>58</v>
      </c>
      <c r="B55" s="125"/>
      <c r="C55" s="125"/>
      <c r="D55" s="125"/>
      <c r="E55" s="125"/>
      <c r="F55" s="128"/>
      <c r="G55" s="129"/>
      <c r="H55" s="129"/>
      <c r="I55" s="129"/>
      <c r="J55" s="129"/>
      <c r="K55" s="129"/>
      <c r="L55" s="129"/>
      <c r="M55" s="129"/>
      <c r="N55" s="129"/>
      <c r="O55" s="129"/>
      <c r="P55" s="130"/>
    </row>
    <row r="56" spans="1:17" s="34" customFormat="1" ht="24" customHeight="1" hidden="1" outlineLevel="1">
      <c r="A56" s="125" t="s">
        <v>57</v>
      </c>
      <c r="B56" s="125"/>
      <c r="C56" s="125"/>
      <c r="D56" s="125"/>
      <c r="E56" s="125"/>
      <c r="F56" s="152"/>
      <c r="G56" s="153"/>
      <c r="H56" s="153"/>
      <c r="I56" s="153"/>
      <c r="J56" s="153"/>
      <c r="K56" s="153"/>
      <c r="L56" s="153"/>
      <c r="M56" s="153"/>
      <c r="N56" s="153"/>
      <c r="O56" s="153"/>
      <c r="P56" s="154"/>
      <c r="Q56" s="33"/>
    </row>
    <row r="57" spans="1:17" s="34" customFormat="1" ht="21" customHeight="1" hidden="1" outlineLevel="1">
      <c r="A57" s="125" t="s">
        <v>49</v>
      </c>
      <c r="B57" s="125"/>
      <c r="C57" s="125"/>
      <c r="D57" s="125"/>
      <c r="E57" s="125"/>
      <c r="F57" s="152"/>
      <c r="G57" s="153"/>
      <c r="H57" s="153"/>
      <c r="I57" s="153"/>
      <c r="J57" s="153"/>
      <c r="K57" s="153"/>
      <c r="L57" s="153"/>
      <c r="M57" s="153"/>
      <c r="N57" s="153"/>
      <c r="O57" s="153"/>
      <c r="P57" s="154"/>
      <c r="Q57" s="33"/>
    </row>
    <row r="58" spans="1:19" s="34" customFormat="1" ht="15" customHeight="1" hidden="1" outlineLevel="1">
      <c r="A58" s="139" t="s">
        <v>2</v>
      </c>
      <c r="B58" s="139"/>
      <c r="C58" s="139"/>
      <c r="D58" s="139"/>
      <c r="E58" s="139"/>
      <c r="F58" s="140"/>
      <c r="G58" s="141"/>
      <c r="H58" s="141"/>
      <c r="I58" s="141"/>
      <c r="J58" s="141"/>
      <c r="K58" s="141"/>
      <c r="L58" s="141"/>
      <c r="M58" s="141"/>
      <c r="N58" s="141"/>
      <c r="O58" s="141"/>
      <c r="P58" s="142"/>
      <c r="Q58" s="33"/>
      <c r="S58" s="34">
        <f>_xlfn.IFERROR(R58,0)</f>
        <v>0</v>
      </c>
    </row>
    <row r="59" spans="1:17" s="34" customFormat="1" ht="18.75" customHeight="1" hidden="1" outlineLevel="1">
      <c r="A59" s="106" t="s">
        <v>53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33"/>
    </row>
    <row r="60" spans="1:17" s="34" customFormat="1" ht="36.75" customHeight="1" hidden="1" outlineLevel="1">
      <c r="A60" s="49" t="s">
        <v>35</v>
      </c>
      <c r="B60" s="96" t="s">
        <v>36</v>
      </c>
      <c r="C60" s="96"/>
      <c r="D60" s="96"/>
      <c r="E60" s="96"/>
      <c r="F60" s="50" t="s">
        <v>39</v>
      </c>
      <c r="G60" s="50" t="s">
        <v>28</v>
      </c>
      <c r="H60" s="50" t="s">
        <v>37</v>
      </c>
      <c r="I60" s="51" t="s">
        <v>38</v>
      </c>
      <c r="J60" s="50" t="s">
        <v>52</v>
      </c>
      <c r="K60" s="49" t="s">
        <v>51</v>
      </c>
      <c r="L60" s="30" t="s">
        <v>50</v>
      </c>
      <c r="M60" s="70" t="s">
        <v>62</v>
      </c>
      <c r="N60" s="116" t="s">
        <v>26</v>
      </c>
      <c r="O60" s="117"/>
      <c r="P60" s="118"/>
      <c r="Q60" s="33"/>
    </row>
    <row r="61" spans="1:17" s="34" customFormat="1" ht="21" customHeight="1" hidden="1" outlineLevel="1">
      <c r="A61" s="52"/>
      <c r="B61" s="88" t="str">
        <f>IF(ISERROR(MATCH($A61,'справочник материалов'!$A:$A,0)),"введите правильный код",VLOOKUP($A61,'справочник материалов'!$A:$G,2,0))</f>
        <v>введите правильный код</v>
      </c>
      <c r="C61" s="88"/>
      <c r="D61" s="88"/>
      <c r="E61" s="88"/>
      <c r="F61" s="58" t="str">
        <f>IF(ISERROR(MATCH($A61,'справочник материалов'!$A:$A,0)),"-",VLOOKUP($A61,'справочник материалов'!$A:$G,3,0))</f>
        <v>-</v>
      </c>
      <c r="G61" s="58" t="str">
        <f>IF(ISERROR(MATCH($A61,'справочник материалов'!$A:$A,0)),"-",VLOOKUP($A61,'справочник материалов'!$A:$G,4,0))</f>
        <v>-</v>
      </c>
      <c r="H61" s="59" t="str">
        <f>IF(ISERROR(MATCH($A61,'справочник материалов'!$A:$A,0)),"-",VLOOKUP($A61,'справочник материалов'!A:E,5,0))</f>
        <v>-</v>
      </c>
      <c r="I61" s="59" t="str">
        <f>IF(ISERROR(MATCH($A61,'справочник материалов'!$A:$A,0)),"-",VLOOKUP($A61,'справочник материалов'!A:F,6,0))</f>
        <v>-</v>
      </c>
      <c r="J61" s="46" t="str">
        <f>IF(ISERROR(MATCH($A61,'справочник материалов'!$A:$A,0)),"0",VLOOKUP($A61,'справочник материалов'!A:G,7,0))</f>
        <v>0</v>
      </c>
      <c r="K61" s="46"/>
      <c r="L61" s="56">
        <f>_xlfn.IFERROR(_xlfn.IFERROR(K61,0)/_xlfn.IFERROR(J61,0),0)</f>
        <v>0</v>
      </c>
      <c r="M61" s="56"/>
      <c r="N61" s="89"/>
      <c r="O61" s="89"/>
      <c r="P61" s="89"/>
      <c r="Q61" s="33"/>
    </row>
    <row r="62" spans="1:17" s="34" customFormat="1" ht="21" customHeight="1" hidden="1" outlineLevel="1">
      <c r="A62" s="52"/>
      <c r="B62" s="88" t="str">
        <f>IF(ISERROR(MATCH($A62,'справочник материалов'!$A:$A,0)),"введите правильный код",VLOOKUP($A62,'справочник материалов'!$A:$G,2,0))</f>
        <v>введите правильный код</v>
      </c>
      <c r="C62" s="88"/>
      <c r="D62" s="88"/>
      <c r="E62" s="88"/>
      <c r="F62" s="58" t="str">
        <f>IF(ISERROR(MATCH($A62,'справочник материалов'!$A:$A,0)),"-",VLOOKUP($A62,'справочник материалов'!$A:$G,3,0))</f>
        <v>-</v>
      </c>
      <c r="G62" s="58" t="str">
        <f>IF(ISERROR(MATCH($A62,'справочник материалов'!$A:$A,0)),"-",VLOOKUP($A62,'справочник материалов'!$A:$G,4,0))</f>
        <v>-</v>
      </c>
      <c r="H62" s="59" t="str">
        <f>IF(ISERROR(MATCH($A62,'справочник материалов'!$A:$A,0)),"-",VLOOKUP($A62,'справочник материалов'!A:E,5,0))</f>
        <v>-</v>
      </c>
      <c r="I62" s="59" t="str">
        <f>IF(ISERROR(MATCH($A62,'справочник материалов'!$A:$A,0)),"-",VLOOKUP($A62,'справочник материалов'!A:F,6,0))</f>
        <v>-</v>
      </c>
      <c r="J62" s="46" t="str">
        <f>IF(ISERROR(MATCH($A62,'справочник материалов'!$A:$A,0)),"0",VLOOKUP($A62,'справочник материалов'!A:G,7,0))</f>
        <v>0</v>
      </c>
      <c r="K62" s="46"/>
      <c r="L62" s="56">
        <f aca="true" t="shared" si="1" ref="L62:L68">_xlfn.IFERROR(_xlfn.IFERROR(K62,0)/_xlfn.IFERROR(J62,0),0)</f>
        <v>0</v>
      </c>
      <c r="M62" s="56"/>
      <c r="N62" s="89"/>
      <c r="O62" s="89"/>
      <c r="P62" s="89"/>
      <c r="Q62" s="33"/>
    </row>
    <row r="63" spans="1:17" s="34" customFormat="1" ht="21" customHeight="1" hidden="1" outlineLevel="1">
      <c r="A63" s="52"/>
      <c r="B63" s="88" t="str">
        <f>IF(ISERROR(MATCH($A63,'справочник материалов'!$A:$A,0)),"введите правильный код",VLOOKUP($A63,'справочник материалов'!$A:$G,2,0))</f>
        <v>введите правильный код</v>
      </c>
      <c r="C63" s="88"/>
      <c r="D63" s="88"/>
      <c r="E63" s="88"/>
      <c r="F63" s="58" t="str">
        <f>IF(ISERROR(MATCH($A63,'справочник материалов'!$A:$A,0)),"-",VLOOKUP($A63,'справочник материалов'!$A:$G,3,0))</f>
        <v>-</v>
      </c>
      <c r="G63" s="58" t="str">
        <f>IF(ISERROR(MATCH($A63,'справочник материалов'!$A:$A,0)),"-",VLOOKUP($A63,'справочник материалов'!$A:$G,4,0))</f>
        <v>-</v>
      </c>
      <c r="H63" s="59" t="str">
        <f>IF(ISERROR(MATCH($A63,'справочник материалов'!$A:$A,0)),"-",VLOOKUP($A63,'справочник материалов'!A:E,5,0))</f>
        <v>-</v>
      </c>
      <c r="I63" s="59" t="str">
        <f>IF(ISERROR(MATCH($A63,'справочник материалов'!$A:$A,0)),"-",VLOOKUP($A63,'справочник материалов'!A:F,6,0))</f>
        <v>-</v>
      </c>
      <c r="J63" s="46" t="str">
        <f>IF(ISERROR(MATCH($A63,'справочник материалов'!$A:$A,0)),"0",VLOOKUP($A63,'справочник материалов'!A:G,7,0))</f>
        <v>0</v>
      </c>
      <c r="K63" s="46"/>
      <c r="L63" s="56">
        <f t="shared" si="1"/>
        <v>0</v>
      </c>
      <c r="M63" s="56"/>
      <c r="N63" s="89"/>
      <c r="O63" s="89"/>
      <c r="P63" s="89"/>
      <c r="Q63" s="33"/>
    </row>
    <row r="64" spans="1:16" s="37" customFormat="1" ht="21" customHeight="1" hidden="1" outlineLevel="1">
      <c r="A64" s="52"/>
      <c r="B64" s="88" t="str">
        <f>IF(ISERROR(MATCH($A64,'справочник материалов'!$A:$A,0)),"введите правильный код",VLOOKUP($A64,'справочник материалов'!$A:$G,2,0))</f>
        <v>введите правильный код</v>
      </c>
      <c r="C64" s="88"/>
      <c r="D64" s="88"/>
      <c r="E64" s="88"/>
      <c r="F64" s="58" t="str">
        <f>IF(ISERROR(MATCH($A64,'справочник материалов'!$A:$A,0)),"-",VLOOKUP($A64,'справочник материалов'!$A:$G,3,0))</f>
        <v>-</v>
      </c>
      <c r="G64" s="58" t="str">
        <f>IF(ISERROR(MATCH($A64,'справочник материалов'!$A:$A,0)),"-",VLOOKUP($A64,'справочник материалов'!$A:$G,4,0))</f>
        <v>-</v>
      </c>
      <c r="H64" s="59" t="str">
        <f>IF(ISERROR(MATCH($A64,'справочник материалов'!$A:$A,0)),"-",VLOOKUP($A64,'справочник материалов'!A:E,5,0))</f>
        <v>-</v>
      </c>
      <c r="I64" s="59" t="str">
        <f>IF(ISERROR(MATCH($A64,'справочник материалов'!$A:$A,0)),"-",VLOOKUP($A64,'справочник материалов'!A:F,6,0))</f>
        <v>-</v>
      </c>
      <c r="J64" s="46" t="str">
        <f>IF(ISERROR(MATCH($A64,'справочник материалов'!$A:$A,0)),"0",VLOOKUP($A64,'справочник материалов'!A:G,7,0))</f>
        <v>0</v>
      </c>
      <c r="K64" s="46"/>
      <c r="L64" s="56">
        <f t="shared" si="1"/>
        <v>0</v>
      </c>
      <c r="M64" s="56"/>
      <c r="N64" s="89"/>
      <c r="O64" s="89"/>
      <c r="P64" s="89"/>
    </row>
    <row r="65" spans="1:16" s="38" customFormat="1" ht="21" customHeight="1" hidden="1" outlineLevel="1">
      <c r="A65" s="52"/>
      <c r="B65" s="88" t="str">
        <f>IF(ISERROR(MATCH($A65,'справочник материалов'!$A:$A,0)),"введите правильный код",VLOOKUP($A65,'справочник материалов'!$A:$G,2,0))</f>
        <v>введите правильный код</v>
      </c>
      <c r="C65" s="88"/>
      <c r="D65" s="88"/>
      <c r="E65" s="88"/>
      <c r="F65" s="58" t="str">
        <f>IF(ISERROR(MATCH($A65,'справочник материалов'!$A:$A,0)),"-",VLOOKUP($A65,'справочник материалов'!$A:$G,3,0))</f>
        <v>-</v>
      </c>
      <c r="G65" s="58" t="str">
        <f>IF(ISERROR(MATCH($A65,'справочник материалов'!$A:$A,0)),"-",VLOOKUP($A65,'справочник материалов'!$A:$G,4,0))</f>
        <v>-</v>
      </c>
      <c r="H65" s="59" t="str">
        <f>IF(ISERROR(MATCH($A65,'справочник материалов'!$A:$A,0)),"-",VLOOKUP($A65,'справочник материалов'!A:E,5,0))</f>
        <v>-</v>
      </c>
      <c r="I65" s="59" t="str">
        <f>IF(ISERROR(MATCH($A65,'справочник материалов'!$A:$A,0)),"-",VLOOKUP($A65,'справочник материалов'!A:F,6,0))</f>
        <v>-</v>
      </c>
      <c r="J65" s="46" t="str">
        <f>IF(ISERROR(MATCH($A65,'справочник материалов'!$A:$A,0)),"0",VLOOKUP($A65,'справочник материалов'!A:G,7,0))</f>
        <v>0</v>
      </c>
      <c r="K65" s="46"/>
      <c r="L65" s="56">
        <f t="shared" si="1"/>
        <v>0</v>
      </c>
      <c r="M65" s="56"/>
      <c r="N65" s="89"/>
      <c r="O65" s="89"/>
      <c r="P65" s="89"/>
    </row>
    <row r="66" spans="1:16" s="38" customFormat="1" ht="21" customHeight="1" hidden="1" outlineLevel="1">
      <c r="A66" s="52"/>
      <c r="B66" s="88" t="str">
        <f>IF(ISERROR(MATCH($A66,'справочник материалов'!$A:$A,0)),"введите правильный код",VLOOKUP($A66,'справочник материалов'!$A:$G,2,0))</f>
        <v>введите правильный код</v>
      </c>
      <c r="C66" s="88"/>
      <c r="D66" s="88"/>
      <c r="E66" s="88"/>
      <c r="F66" s="58" t="str">
        <f>IF(ISERROR(MATCH($A66,'справочник материалов'!$A:$A,0)),"-",VLOOKUP($A66,'справочник материалов'!$A:$G,3,0))</f>
        <v>-</v>
      </c>
      <c r="G66" s="58" t="str">
        <f>IF(ISERROR(MATCH($A66,'справочник материалов'!$A:$A,0)),"-",VLOOKUP($A66,'справочник материалов'!$A:$G,4,0))</f>
        <v>-</v>
      </c>
      <c r="H66" s="59" t="str">
        <f>IF(ISERROR(MATCH($A66,'справочник материалов'!$A:$A,0)),"-",VLOOKUP($A66,'справочник материалов'!A:E,5,0))</f>
        <v>-</v>
      </c>
      <c r="I66" s="59" t="str">
        <f>IF(ISERROR(MATCH($A66,'справочник материалов'!$A:$A,0)),"-",VLOOKUP($A66,'справочник материалов'!A:F,6,0))</f>
        <v>-</v>
      </c>
      <c r="J66" s="46" t="str">
        <f>IF(ISERROR(MATCH($A66,'справочник материалов'!$A:$A,0)),"0",VLOOKUP($A66,'справочник материалов'!A:G,7,0))</f>
        <v>0</v>
      </c>
      <c r="K66" s="46"/>
      <c r="L66" s="56">
        <f t="shared" si="1"/>
        <v>0</v>
      </c>
      <c r="M66" s="56"/>
      <c r="N66" s="89"/>
      <c r="O66" s="89"/>
      <c r="P66" s="89"/>
    </row>
    <row r="67" spans="1:16" s="13" customFormat="1" ht="21" customHeight="1" hidden="1" outlineLevel="1">
      <c r="A67" s="52"/>
      <c r="B67" s="88" t="str">
        <f>IF(ISERROR(MATCH($A67,'справочник материалов'!$A:$A,0)),"введите правильный код",VLOOKUP($A67,'справочник материалов'!$A:$G,2,0))</f>
        <v>введите правильный код</v>
      </c>
      <c r="C67" s="88"/>
      <c r="D67" s="88"/>
      <c r="E67" s="88"/>
      <c r="F67" s="58" t="str">
        <f>IF(ISERROR(MATCH($A67,'справочник материалов'!$A:$A,0)),"-",VLOOKUP($A67,'справочник материалов'!$A:$G,3,0))</f>
        <v>-</v>
      </c>
      <c r="G67" s="58" t="str">
        <f>IF(ISERROR(MATCH($A67,'справочник материалов'!$A:$A,0)),"-",VLOOKUP($A67,'справочник материалов'!$A:$G,4,0))</f>
        <v>-</v>
      </c>
      <c r="H67" s="59" t="str">
        <f>IF(ISERROR(MATCH($A67,'справочник материалов'!$A:$A,0)),"-",VLOOKUP($A67,'справочник материалов'!A:E,5,0))</f>
        <v>-</v>
      </c>
      <c r="I67" s="59" t="str">
        <f>IF(ISERROR(MATCH($A67,'справочник материалов'!$A:$A,0)),"-",VLOOKUP($A67,'справочник материалов'!A:F,6,0))</f>
        <v>-</v>
      </c>
      <c r="J67" s="46" t="str">
        <f>IF(ISERROR(MATCH($A67,'справочник материалов'!$A:$A,0)),"0",VLOOKUP($A67,'справочник материалов'!A:G,7,0))</f>
        <v>0</v>
      </c>
      <c r="K67" s="46"/>
      <c r="L67" s="56">
        <f t="shared" si="1"/>
        <v>0</v>
      </c>
      <c r="M67" s="56"/>
      <c r="N67" s="89"/>
      <c r="O67" s="89"/>
      <c r="P67" s="89"/>
    </row>
    <row r="68" spans="1:16" s="38" customFormat="1" ht="21" customHeight="1" hidden="1" outlineLevel="1">
      <c r="A68" s="52"/>
      <c r="B68" s="88" t="str">
        <f>IF(ISERROR(MATCH($A68,'справочник материалов'!$A:$A,0)),"введите правильный код",VLOOKUP($A68,'справочник материалов'!$A:$G,2,0))</f>
        <v>введите правильный код</v>
      </c>
      <c r="C68" s="88"/>
      <c r="D68" s="88"/>
      <c r="E68" s="88"/>
      <c r="F68" s="58" t="str">
        <f>IF(ISERROR(MATCH($A68,'справочник материалов'!$A:$A,0)),"-",VLOOKUP($A68,'справочник материалов'!$A:$G,3,0))</f>
        <v>-</v>
      </c>
      <c r="G68" s="58" t="str">
        <f>IF(ISERROR(MATCH($A68,'справочник материалов'!$A:$A,0)),"-",VLOOKUP($A68,'справочник материалов'!$A:$G,4,0))</f>
        <v>-</v>
      </c>
      <c r="H68" s="59" t="str">
        <f>IF(ISERROR(MATCH($A68,'справочник материалов'!$A:$A,0)),"-",VLOOKUP($A68,'справочник материалов'!A:E,5,0))</f>
        <v>-</v>
      </c>
      <c r="I68" s="59" t="str">
        <f>IF(ISERROR(MATCH($A68,'справочник материалов'!$A:$A,0)),"-",VLOOKUP($A68,'справочник материалов'!A:F,6,0))</f>
        <v>-</v>
      </c>
      <c r="J68" s="46" t="str">
        <f>IF(ISERROR(MATCH($A68,'справочник материалов'!$A:$A,0)),"0",VLOOKUP($A68,'справочник материалов'!A:G,7,0))</f>
        <v>0</v>
      </c>
      <c r="K68" s="46"/>
      <c r="L68" s="56">
        <f t="shared" si="1"/>
        <v>0</v>
      </c>
      <c r="M68" s="56"/>
      <c r="N68" s="89"/>
      <c r="O68" s="89"/>
      <c r="P68" s="89"/>
    </row>
    <row r="69" spans="1:16" s="39" customFormat="1" ht="17.25" customHeight="1" hidden="1" outlineLevel="1">
      <c r="A69" s="126" t="s">
        <v>0</v>
      </c>
      <c r="B69" s="126"/>
      <c r="C69" s="126"/>
      <c r="D69" s="126"/>
      <c r="E69" s="126"/>
      <c r="F69" s="126"/>
      <c r="G69" s="107"/>
      <c r="H69" s="107"/>
      <c r="I69" s="107"/>
      <c r="J69" s="45"/>
      <c r="K69" s="45">
        <f>SUM(K51:K68)</f>
        <v>0</v>
      </c>
      <c r="L69" s="57">
        <f>SUM(L61:L68)</f>
        <v>0</v>
      </c>
      <c r="M69" s="57">
        <f>SUM(M61:M68)</f>
        <v>0</v>
      </c>
      <c r="N69" s="107"/>
      <c r="O69" s="107"/>
      <c r="P69" s="107"/>
    </row>
    <row r="70" spans="1:16" s="13" customFormat="1" ht="9.75" customHeight="1" hidden="1" outlineLevel="1">
      <c r="A70" s="40"/>
      <c r="B70" s="40"/>
      <c r="C70" s="40"/>
      <c r="D70" s="40"/>
      <c r="E70" s="40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</row>
    <row r="71" spans="1:16" s="13" customFormat="1" ht="15.75" hidden="1" outlineLevel="1">
      <c r="A71" s="83" t="s">
        <v>3</v>
      </c>
      <c r="B71" s="83"/>
      <c r="C71" s="83"/>
      <c r="D71" s="83"/>
      <c r="E71" s="84"/>
      <c r="F71" s="85" t="s">
        <v>1</v>
      </c>
      <c r="G71" s="86"/>
      <c r="H71" s="86"/>
      <c r="I71" s="86"/>
      <c r="J71" s="86"/>
      <c r="K71" s="86"/>
      <c r="L71" s="86"/>
      <c r="M71" s="86"/>
      <c r="N71" s="86"/>
      <c r="O71" s="86"/>
      <c r="P71" s="87"/>
    </row>
    <row r="72" spans="1:17" s="38" customFormat="1" ht="9" customHeight="1" hidden="1" outlineLevel="1" thickBot="1">
      <c r="A72" s="41"/>
      <c r="B72" s="41"/>
      <c r="C72" s="41"/>
      <c r="D72" s="41"/>
      <c r="E72" s="41"/>
      <c r="F72" s="42"/>
      <c r="G72" s="42"/>
      <c r="H72" s="42"/>
      <c r="I72" s="42"/>
      <c r="J72" s="42"/>
      <c r="K72" s="42"/>
      <c r="L72" s="42"/>
      <c r="M72" s="43"/>
      <c r="N72" s="43"/>
      <c r="O72" s="43"/>
      <c r="P72" s="43"/>
      <c r="Q72" s="13"/>
    </row>
    <row r="73" spans="1:16" s="13" customFormat="1" ht="33.75" customHeight="1" collapsed="1" thickBot="1">
      <c r="A73" s="208" t="s">
        <v>45</v>
      </c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10"/>
    </row>
    <row r="74" spans="1:16" s="13" customFormat="1" ht="12.75" customHeight="1" hidden="1" outlineLevel="1">
      <c r="A74" s="143" t="s">
        <v>9</v>
      </c>
      <c r="B74" s="144"/>
      <c r="C74" s="144"/>
      <c r="D74" s="144"/>
      <c r="E74" s="145"/>
      <c r="F74" s="146"/>
      <c r="G74" s="147"/>
      <c r="H74" s="147"/>
      <c r="I74" s="147"/>
      <c r="J74" s="147"/>
      <c r="K74" s="147"/>
      <c r="L74" s="147"/>
      <c r="M74" s="147"/>
      <c r="N74" s="147"/>
      <c r="O74" s="147"/>
      <c r="P74" s="148"/>
    </row>
    <row r="75" spans="1:16" s="13" customFormat="1" ht="12.75" customHeight="1" hidden="1" outlineLevel="1">
      <c r="A75" s="143" t="s">
        <v>10</v>
      </c>
      <c r="B75" s="144"/>
      <c r="C75" s="144"/>
      <c r="D75" s="144"/>
      <c r="E75" s="145"/>
      <c r="F75" s="146"/>
      <c r="G75" s="147"/>
      <c r="H75" s="147"/>
      <c r="I75" s="147"/>
      <c r="J75" s="147"/>
      <c r="K75" s="147"/>
      <c r="L75" s="147"/>
      <c r="M75" s="147"/>
      <c r="N75" s="147"/>
      <c r="O75" s="147"/>
      <c r="P75" s="148"/>
    </row>
    <row r="76" spans="1:16" s="13" customFormat="1" ht="12.75" customHeight="1" hidden="1" outlineLevel="1">
      <c r="A76" s="143" t="s">
        <v>11</v>
      </c>
      <c r="B76" s="144"/>
      <c r="C76" s="144"/>
      <c r="D76" s="144"/>
      <c r="E76" s="145"/>
      <c r="F76" s="146"/>
      <c r="G76" s="147"/>
      <c r="H76" s="147"/>
      <c r="I76" s="147"/>
      <c r="J76" s="147"/>
      <c r="K76" s="147"/>
      <c r="L76" s="147"/>
      <c r="M76" s="147"/>
      <c r="N76" s="147"/>
      <c r="O76" s="147"/>
      <c r="P76" s="148"/>
    </row>
    <row r="77" spans="1:16" s="13" customFormat="1" ht="12.75" customHeight="1" hidden="1" outlineLevel="1">
      <c r="A77" s="143" t="s">
        <v>12</v>
      </c>
      <c r="B77" s="144"/>
      <c r="C77" s="144"/>
      <c r="D77" s="144"/>
      <c r="E77" s="145"/>
      <c r="F77" s="146"/>
      <c r="G77" s="147"/>
      <c r="H77" s="147"/>
      <c r="I77" s="147"/>
      <c r="J77" s="147"/>
      <c r="K77" s="147"/>
      <c r="L77" s="147"/>
      <c r="M77" s="147"/>
      <c r="N77" s="147"/>
      <c r="O77" s="147"/>
      <c r="P77" s="148"/>
    </row>
    <row r="78" spans="1:16" s="13" customFormat="1" ht="12.75" customHeight="1" hidden="1" outlineLevel="1">
      <c r="A78" s="143" t="s">
        <v>13</v>
      </c>
      <c r="B78" s="144"/>
      <c r="C78" s="144"/>
      <c r="D78" s="144"/>
      <c r="E78" s="145"/>
      <c r="F78" s="146"/>
      <c r="G78" s="147"/>
      <c r="H78" s="147"/>
      <c r="I78" s="147"/>
      <c r="J78" s="147"/>
      <c r="K78" s="147"/>
      <c r="L78" s="147"/>
      <c r="M78" s="147"/>
      <c r="N78" s="147"/>
      <c r="O78" s="147"/>
      <c r="P78" s="148"/>
    </row>
    <row r="79" spans="1:16" s="13" customFormat="1" ht="12.75" customHeight="1" hidden="1" outlineLevel="1">
      <c r="A79" s="143" t="s">
        <v>14</v>
      </c>
      <c r="B79" s="144"/>
      <c r="C79" s="144"/>
      <c r="D79" s="144"/>
      <c r="E79" s="145"/>
      <c r="F79" s="146"/>
      <c r="G79" s="147"/>
      <c r="H79" s="147"/>
      <c r="I79" s="147"/>
      <c r="J79" s="147"/>
      <c r="K79" s="147"/>
      <c r="L79" s="147"/>
      <c r="M79" s="147"/>
      <c r="N79" s="147"/>
      <c r="O79" s="147"/>
      <c r="P79" s="148"/>
    </row>
    <row r="80" spans="1:16" s="13" customFormat="1" ht="12.75" customHeight="1" hidden="1" outlineLevel="1">
      <c r="A80" s="143" t="s">
        <v>15</v>
      </c>
      <c r="B80" s="144"/>
      <c r="C80" s="144"/>
      <c r="D80" s="144"/>
      <c r="E80" s="145"/>
      <c r="F80" s="146"/>
      <c r="G80" s="147"/>
      <c r="H80" s="147"/>
      <c r="I80" s="147"/>
      <c r="J80" s="147"/>
      <c r="K80" s="147"/>
      <c r="L80" s="147"/>
      <c r="M80" s="147"/>
      <c r="N80" s="147"/>
      <c r="O80" s="147"/>
      <c r="P80" s="148"/>
    </row>
    <row r="81" spans="1:16" s="13" customFormat="1" ht="12.75" customHeight="1" hidden="1" outlineLevel="1">
      <c r="A81" s="155" t="s">
        <v>16</v>
      </c>
      <c r="B81" s="156"/>
      <c r="C81" s="156"/>
      <c r="D81" s="156"/>
      <c r="E81" s="157"/>
      <c r="F81" s="158"/>
      <c r="G81" s="159"/>
      <c r="H81" s="159"/>
      <c r="I81" s="159"/>
      <c r="J81" s="159"/>
      <c r="K81" s="159"/>
      <c r="L81" s="159"/>
      <c r="M81" s="159"/>
      <c r="N81" s="159"/>
      <c r="O81" s="159"/>
      <c r="P81" s="160"/>
    </row>
    <row r="82" spans="1:16" s="13" customFormat="1" ht="12.75" customHeight="1" hidden="1" outlineLevel="1" thickBot="1">
      <c r="A82" s="143" t="s">
        <v>17</v>
      </c>
      <c r="B82" s="144"/>
      <c r="C82" s="144"/>
      <c r="D82" s="144"/>
      <c r="E82" s="145"/>
      <c r="F82" s="146"/>
      <c r="G82" s="147"/>
      <c r="H82" s="147"/>
      <c r="I82" s="147"/>
      <c r="J82" s="147"/>
      <c r="K82" s="147"/>
      <c r="L82" s="147"/>
      <c r="M82" s="147"/>
      <c r="N82" s="147"/>
      <c r="O82" s="147"/>
      <c r="P82" s="148"/>
    </row>
    <row r="83" spans="1:16" s="27" customFormat="1" ht="17.25" customHeight="1" hidden="1" outlineLevel="1" thickBot="1">
      <c r="A83" s="149" t="s">
        <v>21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1"/>
    </row>
    <row r="84" spans="1:16" s="28" customFormat="1" ht="36.75" customHeight="1" hidden="1" outlineLevel="1">
      <c r="A84" s="49" t="s">
        <v>35</v>
      </c>
      <c r="B84" s="96" t="s">
        <v>36</v>
      </c>
      <c r="C84" s="96"/>
      <c r="D84" s="96"/>
      <c r="E84" s="96"/>
      <c r="F84" s="68" t="s">
        <v>39</v>
      </c>
      <c r="G84" s="68" t="s">
        <v>28</v>
      </c>
      <c r="H84" s="68" t="s">
        <v>37</v>
      </c>
      <c r="I84" s="68" t="s">
        <v>38</v>
      </c>
      <c r="J84" s="68" t="s">
        <v>52</v>
      </c>
      <c r="K84" s="49" t="s">
        <v>51</v>
      </c>
      <c r="L84" s="30" t="s">
        <v>50</v>
      </c>
      <c r="M84" s="69" t="s">
        <v>62</v>
      </c>
      <c r="N84" s="116" t="s">
        <v>26</v>
      </c>
      <c r="O84" s="117"/>
      <c r="P84" s="118"/>
    </row>
    <row r="85" spans="1:16" s="34" customFormat="1" ht="21" customHeight="1" hidden="1" outlineLevel="1">
      <c r="A85" s="29"/>
      <c r="B85" s="88" t="str">
        <f>IF(ISERROR(MATCH($A85,'справочник материалов'!$A:$A,0)),"введите правильный код",VLOOKUP($A85,'справочник материалов'!$A:$G,2,0))</f>
        <v>введите правильный код</v>
      </c>
      <c r="C85" s="88"/>
      <c r="D85" s="88"/>
      <c r="E85" s="88"/>
      <c r="F85" s="65" t="str">
        <f>IF(ISERROR(MATCH($A85,'справочник материалов'!$A:$A,0)),"-",VLOOKUP($A85,'справочник материалов'!$A:$G,3,0))</f>
        <v>-</v>
      </c>
      <c r="G85" s="65" t="str">
        <f>IF(ISERROR(MATCH($A85,'справочник материалов'!$A:$A,0)),"-",VLOOKUP($A85,'справочник материалов'!$A:$G,4,0))</f>
        <v>-</v>
      </c>
      <c r="H85" s="66" t="str">
        <f>IF(ISERROR(MATCH($A85,'справочник материалов'!$A:$A,0)),"-",VLOOKUP($A85,'справочник материалов'!A:E,5,0))</f>
        <v>-</v>
      </c>
      <c r="I85" s="66" t="str">
        <f>IF(ISERROR(MATCH($A85,'справочник материалов'!$A:$A,0)),"-",VLOOKUP($A85,'справочник материалов'!A:F,6,0))</f>
        <v>-</v>
      </c>
      <c r="J85" s="31" t="str">
        <f>IF(ISERROR(MATCH($A85,'справочник материалов'!$A:$A,0)),"0",VLOOKUP($A85,'справочник материалов'!A:G,7,0))</f>
        <v>0</v>
      </c>
      <c r="K85" s="32"/>
      <c r="L85" s="56">
        <f>_xlfn.IFERROR(_xlfn.IFERROR(K85,0)/_xlfn.IFERROR(J85,0),0)</f>
        <v>0</v>
      </c>
      <c r="M85" s="56"/>
      <c r="N85" s="119"/>
      <c r="O85" s="120"/>
      <c r="P85" s="121"/>
    </row>
    <row r="86" spans="1:16" s="34" customFormat="1" ht="21" customHeight="1" hidden="1" outlineLevel="1">
      <c r="A86" s="29"/>
      <c r="B86" s="88" t="str">
        <f>IF(ISERROR(MATCH($A86,'справочник материалов'!$A:$A,0)),"введите правильный код",VLOOKUP($A86,'справочник материалов'!$A:$G,2,0))</f>
        <v>введите правильный код</v>
      </c>
      <c r="C86" s="88"/>
      <c r="D86" s="88"/>
      <c r="E86" s="88"/>
      <c r="F86" s="65" t="str">
        <f>IF(ISERROR(MATCH($A86,'справочник материалов'!$A:$A,0)),"-",VLOOKUP($A86,'справочник материалов'!$A:$G,3,0))</f>
        <v>-</v>
      </c>
      <c r="G86" s="65" t="str">
        <f>IF(ISERROR(MATCH($A86,'справочник материалов'!$A:$A,0)),"-",VLOOKUP($A86,'справочник материалов'!$A:$G,4,0))</f>
        <v>-</v>
      </c>
      <c r="H86" s="66" t="str">
        <f>IF(ISERROR(MATCH($A86,'справочник материалов'!$A:$A,0)),"-",VLOOKUP($A86,'справочник материалов'!A:E,5,0))</f>
        <v>-</v>
      </c>
      <c r="I86" s="66" t="str">
        <f>IF(ISERROR(MATCH($A86,'справочник материалов'!$A:$A,0)),"-",VLOOKUP($A86,'справочник материалов'!A:F,6,0))</f>
        <v>-</v>
      </c>
      <c r="J86" s="31" t="str">
        <f>IF(ISERROR(MATCH($A86,'справочник материалов'!$A:$A,0)),"0",VLOOKUP($A86,'справочник материалов'!A:G,7,0))</f>
        <v>0</v>
      </c>
      <c r="K86" s="32"/>
      <c r="L86" s="56">
        <f aca="true" t="shared" si="2" ref="L86:L92">_xlfn.IFERROR(_xlfn.IFERROR(K86,0)/_xlfn.IFERROR(J86,0),0)</f>
        <v>0</v>
      </c>
      <c r="M86" s="56"/>
      <c r="N86" s="119"/>
      <c r="O86" s="120"/>
      <c r="P86" s="121"/>
    </row>
    <row r="87" spans="1:16" s="34" customFormat="1" ht="21" customHeight="1" hidden="1" outlineLevel="1">
      <c r="A87" s="29"/>
      <c r="B87" s="88" t="str">
        <f>IF(ISERROR(MATCH($A87,'справочник материалов'!$A:$A,0)),"введите правильный код",VLOOKUP($A87,'справочник материалов'!$A:$G,2,0))</f>
        <v>введите правильный код</v>
      </c>
      <c r="C87" s="88"/>
      <c r="D87" s="88"/>
      <c r="E87" s="88"/>
      <c r="F87" s="65" t="str">
        <f>IF(ISERROR(MATCH($A87,'справочник материалов'!$A:$A,0)),"-",VLOOKUP($A87,'справочник материалов'!$A:$G,3,0))</f>
        <v>-</v>
      </c>
      <c r="G87" s="65" t="str">
        <f>IF(ISERROR(MATCH($A87,'справочник материалов'!$A:$A,0)),"-",VLOOKUP($A87,'справочник материалов'!$A:$G,4,0))</f>
        <v>-</v>
      </c>
      <c r="H87" s="66" t="str">
        <f>IF(ISERROR(MATCH($A87,'справочник материалов'!$A:$A,0)),"-",VLOOKUP($A87,'справочник материалов'!A:E,5,0))</f>
        <v>-</v>
      </c>
      <c r="I87" s="66" t="str">
        <f>IF(ISERROR(MATCH($A87,'справочник материалов'!$A:$A,0)),"-",VLOOKUP($A87,'справочник материалов'!A:F,6,0))</f>
        <v>-</v>
      </c>
      <c r="J87" s="31" t="str">
        <f>IF(ISERROR(MATCH($A87,'справочник материалов'!$A:$A,0)),"0",VLOOKUP($A87,'справочник материалов'!A:G,7,0))</f>
        <v>0</v>
      </c>
      <c r="K87" s="32"/>
      <c r="L87" s="56">
        <f t="shared" si="2"/>
        <v>0</v>
      </c>
      <c r="M87" s="56"/>
      <c r="N87" s="119"/>
      <c r="O87" s="120"/>
      <c r="P87" s="121"/>
    </row>
    <row r="88" spans="1:16" s="34" customFormat="1" ht="21" customHeight="1" hidden="1" outlineLevel="1">
      <c r="A88" s="29"/>
      <c r="B88" s="88" t="str">
        <f>IF(ISERROR(MATCH($A88,'справочник материалов'!$A:$A,0)),"введите правильный код",VLOOKUP($A88,'справочник материалов'!$A:$G,2,0))</f>
        <v>введите правильный код</v>
      </c>
      <c r="C88" s="88"/>
      <c r="D88" s="88"/>
      <c r="E88" s="88"/>
      <c r="F88" s="65" t="str">
        <f>IF(ISERROR(MATCH($A88,'справочник материалов'!$A:$A,0)),"-",VLOOKUP($A88,'справочник материалов'!$A:$G,3,0))</f>
        <v>-</v>
      </c>
      <c r="G88" s="65" t="str">
        <f>IF(ISERROR(MATCH($A88,'справочник материалов'!$A:$A,0)),"-",VLOOKUP($A88,'справочник материалов'!$A:$G,4,0))</f>
        <v>-</v>
      </c>
      <c r="H88" s="66" t="str">
        <f>IF(ISERROR(MATCH($A88,'справочник материалов'!$A:$A,0)),"-",VLOOKUP($A88,'справочник материалов'!A:E,5,0))</f>
        <v>-</v>
      </c>
      <c r="I88" s="66" t="str">
        <f>IF(ISERROR(MATCH($A88,'справочник материалов'!$A:$A,0)),"-",VLOOKUP($A88,'справочник материалов'!A:F,6,0))</f>
        <v>-</v>
      </c>
      <c r="J88" s="31" t="str">
        <f>IF(ISERROR(MATCH($A88,'справочник материалов'!$A:$A,0)),"0",VLOOKUP($A88,'справочник материалов'!A:G,7,0))</f>
        <v>0</v>
      </c>
      <c r="K88" s="32"/>
      <c r="L88" s="56">
        <f t="shared" si="2"/>
        <v>0</v>
      </c>
      <c r="M88" s="56"/>
      <c r="N88" s="119"/>
      <c r="O88" s="120"/>
      <c r="P88" s="121"/>
    </row>
    <row r="89" spans="1:16" s="34" customFormat="1" ht="21" customHeight="1" hidden="1" outlineLevel="1">
      <c r="A89" s="29"/>
      <c r="B89" s="88" t="str">
        <f>IF(ISERROR(MATCH($A89,'справочник материалов'!$A:$A,0)),"введите правильный код",VLOOKUP($A89,'справочник материалов'!$A:$G,2,0))</f>
        <v>введите правильный код</v>
      </c>
      <c r="C89" s="88"/>
      <c r="D89" s="88"/>
      <c r="E89" s="88"/>
      <c r="F89" s="65" t="str">
        <f>IF(ISERROR(MATCH($A89,'справочник материалов'!$A:$A,0)),"-",VLOOKUP($A89,'справочник материалов'!$A:$G,3,0))</f>
        <v>-</v>
      </c>
      <c r="G89" s="65" t="str">
        <f>IF(ISERROR(MATCH($A89,'справочник материалов'!$A:$A,0)),"-",VLOOKUP($A89,'справочник материалов'!$A:$G,4,0))</f>
        <v>-</v>
      </c>
      <c r="H89" s="66" t="str">
        <f>IF(ISERROR(MATCH($A89,'справочник материалов'!$A:$A,0)),"-",VLOOKUP($A89,'справочник материалов'!A:E,5,0))</f>
        <v>-</v>
      </c>
      <c r="I89" s="66" t="str">
        <f>IF(ISERROR(MATCH($A89,'справочник материалов'!$A:$A,0)),"-",VLOOKUP($A89,'справочник материалов'!A:F,6,0))</f>
        <v>-</v>
      </c>
      <c r="J89" s="31" t="str">
        <f>IF(ISERROR(MATCH($A89,'справочник материалов'!$A:$A,0)),"0",VLOOKUP($A89,'справочник материалов'!A:G,7,0))</f>
        <v>0</v>
      </c>
      <c r="K89" s="32"/>
      <c r="L89" s="56">
        <f t="shared" si="2"/>
        <v>0</v>
      </c>
      <c r="M89" s="56"/>
      <c r="N89" s="119"/>
      <c r="O89" s="120"/>
      <c r="P89" s="121"/>
    </row>
    <row r="90" spans="1:16" s="34" customFormat="1" ht="21" customHeight="1" hidden="1" outlineLevel="1">
      <c r="A90" s="29"/>
      <c r="B90" s="88" t="str">
        <f>IF(ISERROR(MATCH($A90,'справочник материалов'!$A:$A,0)),"введите правильный код",VLOOKUP($A90,'справочник материалов'!$A:$G,2,0))</f>
        <v>введите правильный код</v>
      </c>
      <c r="C90" s="88"/>
      <c r="D90" s="88"/>
      <c r="E90" s="88"/>
      <c r="F90" s="65" t="str">
        <f>IF(ISERROR(MATCH($A90,'справочник материалов'!$A:$A,0)),"-",VLOOKUP($A90,'справочник материалов'!$A:$G,3,0))</f>
        <v>-</v>
      </c>
      <c r="G90" s="65" t="str">
        <f>IF(ISERROR(MATCH($A90,'справочник материалов'!$A:$A,0)),"-",VLOOKUP($A90,'справочник материалов'!$A:$G,4,0))</f>
        <v>-</v>
      </c>
      <c r="H90" s="66" t="str">
        <f>IF(ISERROR(MATCH($A90,'справочник материалов'!$A:$A,0)),"-",VLOOKUP($A90,'справочник материалов'!A:E,5,0))</f>
        <v>-</v>
      </c>
      <c r="I90" s="66" t="str">
        <f>IF(ISERROR(MATCH($A90,'справочник материалов'!$A:$A,0)),"-",VLOOKUP($A90,'справочник материалов'!A:F,6,0))</f>
        <v>-</v>
      </c>
      <c r="J90" s="31" t="str">
        <f>IF(ISERROR(MATCH($A90,'справочник материалов'!$A:$A,0)),"0",VLOOKUP($A90,'справочник материалов'!A:G,7,0))</f>
        <v>0</v>
      </c>
      <c r="K90" s="32"/>
      <c r="L90" s="56">
        <f t="shared" si="2"/>
        <v>0</v>
      </c>
      <c r="M90" s="56"/>
      <c r="N90" s="119"/>
      <c r="O90" s="120"/>
      <c r="P90" s="121"/>
    </row>
    <row r="91" spans="1:16" s="34" customFormat="1" ht="21" customHeight="1" hidden="1" outlineLevel="1">
      <c r="A91" s="29"/>
      <c r="B91" s="88" t="str">
        <f>IF(ISERROR(MATCH($A91,'справочник материалов'!$A:$A,0)),"введите правильный код",VLOOKUP($A91,'справочник материалов'!$A:$G,2,0))</f>
        <v>введите правильный код</v>
      </c>
      <c r="C91" s="88"/>
      <c r="D91" s="88"/>
      <c r="E91" s="88"/>
      <c r="F91" s="65" t="str">
        <f>IF(ISERROR(MATCH($A91,'справочник материалов'!$A:$A,0)),"-",VLOOKUP($A91,'справочник материалов'!$A:$G,3,0))</f>
        <v>-</v>
      </c>
      <c r="G91" s="65" t="str">
        <f>IF(ISERROR(MATCH($A91,'справочник материалов'!$A:$A,0)),"-",VLOOKUP($A91,'справочник материалов'!$A:$G,4,0))</f>
        <v>-</v>
      </c>
      <c r="H91" s="66" t="str">
        <f>IF(ISERROR(MATCH($A91,'справочник материалов'!$A:$A,0)),"-",VLOOKUP($A91,'справочник материалов'!A:E,5,0))</f>
        <v>-</v>
      </c>
      <c r="I91" s="66" t="str">
        <f>IF(ISERROR(MATCH($A91,'справочник материалов'!$A:$A,0)),"-",VLOOKUP($A91,'справочник материалов'!A:F,6,0))</f>
        <v>-</v>
      </c>
      <c r="J91" s="31" t="str">
        <f>IF(ISERROR(MATCH($A91,'справочник материалов'!$A:$A,0)),"0",VLOOKUP($A91,'справочник материалов'!A:G,7,0))</f>
        <v>0</v>
      </c>
      <c r="K91" s="32"/>
      <c r="L91" s="56">
        <f t="shared" si="2"/>
        <v>0</v>
      </c>
      <c r="M91" s="56"/>
      <c r="N91" s="119"/>
      <c r="O91" s="120"/>
      <c r="P91" s="121"/>
    </row>
    <row r="92" spans="1:16" s="34" customFormat="1" ht="21" customHeight="1" hidden="1" outlineLevel="1">
      <c r="A92" s="29"/>
      <c r="B92" s="88" t="str">
        <f>IF(ISERROR(MATCH($A92,'справочник материалов'!$A:$A,0)),"введите правильный код",VLOOKUP($A92,'справочник материалов'!$A:$G,2,0))</f>
        <v>введите правильный код</v>
      </c>
      <c r="C92" s="88"/>
      <c r="D92" s="88"/>
      <c r="E92" s="88"/>
      <c r="F92" s="65" t="str">
        <f>IF(ISERROR(MATCH($A92,'справочник материалов'!$A:$A,0)),"-",VLOOKUP($A92,'справочник материалов'!$A:$G,3,0))</f>
        <v>-</v>
      </c>
      <c r="G92" s="65" t="str">
        <f>IF(ISERROR(MATCH($A92,'справочник материалов'!$A:$A,0)),"-",VLOOKUP($A92,'справочник материалов'!$A:$G,4,0))</f>
        <v>-</v>
      </c>
      <c r="H92" s="66" t="str">
        <f>IF(ISERROR(MATCH($A92,'справочник материалов'!$A:$A,0)),"-",VLOOKUP($A92,'справочник материалов'!A:E,5,0))</f>
        <v>-</v>
      </c>
      <c r="I92" s="66" t="str">
        <f>IF(ISERROR(MATCH($A92,'справочник материалов'!$A:$A,0)),"-",VLOOKUP($A92,'справочник материалов'!A:F,6,0))</f>
        <v>-</v>
      </c>
      <c r="J92" s="31" t="str">
        <f>IF(ISERROR(MATCH($A92,'справочник материалов'!$A:$A,0)),"0",VLOOKUP($A92,'справочник материалов'!A:G,7,0))</f>
        <v>0</v>
      </c>
      <c r="K92" s="32"/>
      <c r="L92" s="56">
        <f t="shared" si="2"/>
        <v>0</v>
      </c>
      <c r="M92" s="56"/>
      <c r="N92" s="119"/>
      <c r="O92" s="120"/>
      <c r="P92" s="121"/>
    </row>
    <row r="93" spans="1:16" s="37" customFormat="1" ht="14.25" customHeight="1" hidden="1" outlineLevel="1" thickBot="1">
      <c r="A93" s="122" t="s">
        <v>0</v>
      </c>
      <c r="B93" s="123"/>
      <c r="C93" s="123"/>
      <c r="D93" s="123"/>
      <c r="E93" s="123"/>
      <c r="F93" s="124"/>
      <c r="G93" s="35"/>
      <c r="H93" s="36"/>
      <c r="I93" s="167"/>
      <c r="J93" s="168"/>
      <c r="K93" s="36">
        <f>SUM(K80:K92)</f>
        <v>0</v>
      </c>
      <c r="L93" s="57">
        <f>SUM(L80:L92)</f>
        <v>0</v>
      </c>
      <c r="M93" s="57">
        <f>SUM(M85:M92)</f>
        <v>0</v>
      </c>
      <c r="N93" s="169"/>
      <c r="O93" s="170"/>
      <c r="P93" s="171"/>
    </row>
    <row r="94" spans="1:16" s="37" customFormat="1" ht="12.75" customHeight="1" hidden="1" outlineLevel="1">
      <c r="A94" s="112" t="s">
        <v>27</v>
      </c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</row>
    <row r="95" spans="1:16" s="39" customFormat="1" ht="15.75" hidden="1" outlineLevel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s="39" customFormat="1" ht="15.75" collapsed="1">
      <c r="A96" s="198" t="s">
        <v>48</v>
      </c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</row>
    <row r="97" spans="1:16" s="39" customFormat="1" ht="15.75">
      <c r="A97" s="199"/>
      <c r="B97" s="199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</row>
    <row r="98" spans="1:16" s="13" customFormat="1" ht="12.75" customHeight="1">
      <c r="A98" s="197" t="s">
        <v>95</v>
      </c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</row>
    <row r="99" spans="1:16" s="13" customFormat="1" ht="12.75">
      <c r="A99" s="197"/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</row>
    <row r="100" spans="1:16" s="13" customFormat="1" ht="12.75">
      <c r="A100" s="197"/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</row>
    <row r="101" spans="1:16" s="13" customFormat="1" ht="12.75">
      <c r="A101" s="197"/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</row>
    <row r="102" spans="1:16" s="13" customFormat="1" ht="12.75">
      <c r="A102" s="197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</row>
    <row r="103" spans="1:16" s="13" customFormat="1" ht="12.75">
      <c r="A103" s="197"/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</row>
    <row r="104" spans="1:16" s="13" customFormat="1" ht="0.75" customHeight="1">
      <c r="A104" s="197"/>
      <c r="B104" s="197"/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</row>
    <row r="105" spans="1:16" s="13" customFormat="1" ht="59.25" customHeight="1">
      <c r="A105" s="197" t="s">
        <v>47</v>
      </c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</row>
    <row r="106" spans="1:16" s="13" customFormat="1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</row>
    <row r="107" spans="1:16" s="13" customFormat="1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</row>
  </sheetData>
  <sheetProtection formatCells="0" formatColumns="0" formatRows="0" insertColumns="0" insertRows="0" insertHyperlinks="0" deleteColumns="0" deleteRows="0" sort="0" autoFilter="0" pivotTables="0"/>
  <mergeCells count="178">
    <mergeCell ref="A105:P105"/>
    <mergeCell ref="A75:E75"/>
    <mergeCell ref="A73:P73"/>
    <mergeCell ref="H28:J28"/>
    <mergeCell ref="L28:N28"/>
    <mergeCell ref="F49:K49"/>
    <mergeCell ref="L49:N49"/>
    <mergeCell ref="O49:P49"/>
    <mergeCell ref="N37:P37"/>
    <mergeCell ref="B38:E38"/>
    <mergeCell ref="A4:D4"/>
    <mergeCell ref="E4:I4"/>
    <mergeCell ref="E5:I5"/>
    <mergeCell ref="E6:I6"/>
    <mergeCell ref="E7:I7"/>
    <mergeCell ref="E8:I8"/>
    <mergeCell ref="A5:D5"/>
    <mergeCell ref="A6:D6"/>
    <mergeCell ref="A7:D7"/>
    <mergeCell ref="A8:D8"/>
    <mergeCell ref="A98:P104"/>
    <mergeCell ref="A96:P97"/>
    <mergeCell ref="B42:E42"/>
    <mergeCell ref="N42:P42"/>
    <mergeCell ref="A21:P21"/>
    <mergeCell ref="F27:P27"/>
    <mergeCell ref="F31:P31"/>
    <mergeCell ref="A30:E30"/>
    <mergeCell ref="L24:N24"/>
    <mergeCell ref="A24:E24"/>
    <mergeCell ref="A28:E28"/>
    <mergeCell ref="A9:D9"/>
    <mergeCell ref="E9:I9"/>
    <mergeCell ref="A31:E31"/>
    <mergeCell ref="F15:H15"/>
    <mergeCell ref="F24:K24"/>
    <mergeCell ref="K15:L15"/>
    <mergeCell ref="C17:E17"/>
    <mergeCell ref="A26:E26"/>
    <mergeCell ref="L26:N26"/>
    <mergeCell ref="F26:K26"/>
    <mergeCell ref="K17:P17"/>
    <mergeCell ref="H17:I17"/>
    <mergeCell ref="K18:P18"/>
    <mergeCell ref="A10:E10"/>
    <mergeCell ref="C18:E18"/>
    <mergeCell ref="C19:E19"/>
    <mergeCell ref="G10:I10"/>
    <mergeCell ref="O24:P24"/>
    <mergeCell ref="A27:E27"/>
    <mergeCell ref="F28:G28"/>
    <mergeCell ref="A34:P34"/>
    <mergeCell ref="N38:P38"/>
    <mergeCell ref="B37:E37"/>
    <mergeCell ref="A33:E33"/>
    <mergeCell ref="F33:P33"/>
    <mergeCell ref="A32:E32"/>
    <mergeCell ref="F32:P32"/>
    <mergeCell ref="F30:P30"/>
    <mergeCell ref="N88:P88"/>
    <mergeCell ref="L53:N53"/>
    <mergeCell ref="N40:P40"/>
    <mergeCell ref="N43:P43"/>
    <mergeCell ref="B41:E41"/>
    <mergeCell ref="A44:F44"/>
    <mergeCell ref="B84:E84"/>
    <mergeCell ref="A51:E51"/>
    <mergeCell ref="F51:K51"/>
    <mergeCell ref="L51:N51"/>
    <mergeCell ref="O51:P51"/>
    <mergeCell ref="A52:E52"/>
    <mergeCell ref="B43:E43"/>
    <mergeCell ref="I93:J93"/>
    <mergeCell ref="N93:P93"/>
    <mergeCell ref="A82:E82"/>
    <mergeCell ref="B89:E89"/>
    <mergeCell ref="N90:P90"/>
    <mergeCell ref="N92:P92"/>
    <mergeCell ref="B87:E87"/>
    <mergeCell ref="N87:P87"/>
    <mergeCell ref="N91:P91"/>
    <mergeCell ref="N35:P35"/>
    <mergeCell ref="B36:E36"/>
    <mergeCell ref="A74:E74"/>
    <mergeCell ref="N41:P41"/>
    <mergeCell ref="N44:P44"/>
    <mergeCell ref="F50:P50"/>
    <mergeCell ref="A49:E49"/>
    <mergeCell ref="N36:P36"/>
    <mergeCell ref="F74:P74"/>
    <mergeCell ref="F52:P52"/>
    <mergeCell ref="N39:P39"/>
    <mergeCell ref="A53:E53"/>
    <mergeCell ref="F76:P76"/>
    <mergeCell ref="N66:P66"/>
    <mergeCell ref="B67:E67"/>
    <mergeCell ref="G69:I69"/>
    <mergeCell ref="A46:E46"/>
    <mergeCell ref="F46:P46"/>
    <mergeCell ref="B39:E39"/>
    <mergeCell ref="B40:E40"/>
    <mergeCell ref="A48:P48"/>
    <mergeCell ref="F81:P81"/>
    <mergeCell ref="F75:P75"/>
    <mergeCell ref="A80:E80"/>
    <mergeCell ref="F80:P80"/>
    <mergeCell ref="N60:P60"/>
    <mergeCell ref="F57:P57"/>
    <mergeCell ref="N67:P67"/>
    <mergeCell ref="F56:P56"/>
    <mergeCell ref="N61:P61"/>
    <mergeCell ref="B92:E92"/>
    <mergeCell ref="B88:E88"/>
    <mergeCell ref="A79:E79"/>
    <mergeCell ref="F82:P82"/>
    <mergeCell ref="A77:E77"/>
    <mergeCell ref="A81:E81"/>
    <mergeCell ref="N86:P86"/>
    <mergeCell ref="B90:E90"/>
    <mergeCell ref="N89:P89"/>
    <mergeCell ref="A58:E58"/>
    <mergeCell ref="F58:P58"/>
    <mergeCell ref="A78:E78"/>
    <mergeCell ref="F77:P77"/>
    <mergeCell ref="A76:E76"/>
    <mergeCell ref="N69:P69"/>
    <mergeCell ref="F78:P78"/>
    <mergeCell ref="F79:P79"/>
    <mergeCell ref="A83:P83"/>
    <mergeCell ref="B91:E91"/>
    <mergeCell ref="A69:F69"/>
    <mergeCell ref="A1:I1"/>
    <mergeCell ref="A56:E56"/>
    <mergeCell ref="F55:P55"/>
    <mergeCell ref="F53:G53"/>
    <mergeCell ref="H53:J53"/>
    <mergeCell ref="A50:E50"/>
    <mergeCell ref="A23:P23"/>
    <mergeCell ref="F25:P25"/>
    <mergeCell ref="A94:P94"/>
    <mergeCell ref="A3:P3"/>
    <mergeCell ref="N84:P84"/>
    <mergeCell ref="B85:E85"/>
    <mergeCell ref="N85:P85"/>
    <mergeCell ref="B86:E86"/>
    <mergeCell ref="B62:E62"/>
    <mergeCell ref="A93:F93"/>
    <mergeCell ref="A55:E55"/>
    <mergeCell ref="A57:E57"/>
    <mergeCell ref="A11:D13"/>
    <mergeCell ref="A14:D16"/>
    <mergeCell ref="F12:H12"/>
    <mergeCell ref="K12:L12"/>
    <mergeCell ref="A59:P59"/>
    <mergeCell ref="G44:I44"/>
    <mergeCell ref="A25:E25"/>
    <mergeCell ref="B35:E35"/>
    <mergeCell ref="O26:P26"/>
    <mergeCell ref="A29:P29"/>
    <mergeCell ref="A22:E22"/>
    <mergeCell ref="F22:G22"/>
    <mergeCell ref="M22:N22"/>
    <mergeCell ref="I22:K22"/>
    <mergeCell ref="N65:P65"/>
    <mergeCell ref="N62:P62"/>
    <mergeCell ref="B65:E65"/>
    <mergeCell ref="B61:E61"/>
    <mergeCell ref="B60:E60"/>
    <mergeCell ref="A54:P54"/>
    <mergeCell ref="A71:E71"/>
    <mergeCell ref="F71:P71"/>
    <mergeCell ref="B64:E64"/>
    <mergeCell ref="N68:P68"/>
    <mergeCell ref="B63:E63"/>
    <mergeCell ref="N63:P63"/>
    <mergeCell ref="N64:P64"/>
    <mergeCell ref="B66:E66"/>
    <mergeCell ref="B68:E68"/>
  </mergeCells>
  <dataValidations count="8">
    <dataValidation type="list" allowBlank="1" showInputMessage="1" showErrorMessage="1" sqref="F10">
      <formula1>"1,2,3,4,5,6,7,8,9,10,11,12,13,14,15,16,17,18,19,20,21,22,23,24,25,26,27,28,29,30,31,"</formula1>
    </dataValidation>
    <dataValidation type="list" allowBlank="1" showInputMessage="1" showErrorMessage="1" sqref="G10:I10">
      <formula1>"января,февраля,марта,апреля,мая,июня,июля,августа,сентября,октября,ноября,декабря"</formula1>
    </dataValidation>
    <dataValidation showErrorMessage="1" promptTitle="ВНИМАНИЕ!" prompt="Наименование материала подтянется автоматически, после того, как Вы введете правильный код материала" errorTitle="ВНИМАНИЕ!" error="Наименование материала подтянется автоматически, после того, как Вы введете правильный код материала" sqref="E86:E92 E37:E43 B36:D43 B85:D92 I85:K92 I36:K43 E62:E68 B61:D68 I61:K68"/>
    <dataValidation allowBlank="1" showErrorMessage="1" promptTitle="ВНИМАНИЕ!" prompt="Эти данные подтянутся автоматически после того, как Вы введете количество паллет заказа!" errorTitle="ВНИМАНИЕ!" error="Эти данные подтянутся автоматически после того, как Вы введете количество паллет заказа!" sqref="F36:G43 F85:G92 F61:G68"/>
    <dataValidation type="whole" allowBlank="1" showInputMessage="1" showErrorMessage="1" errorTitle="Номер договора поставки" error="Внимание,  в данную ячейку необходимо ввести номер Договора Поставки. Он имеет 7 цифр в формате 700ХХХХ" sqref="F8">
      <formula1>7000000</formula1>
      <formula2>7999999</formula2>
    </dataValidation>
    <dataValidation allowBlank="1" showInputMessage="1" showErrorMessage="1" promptTitle="ВНИМАНИЕ!" prompt="Эти данные  автоматически расчитаются после того, как Вы введете количество упаковок на продукцию!" errorTitle="ВНИМАНИЕ!" error="Эти данные подтянутся автоматически после того, как Вы введете количество паллет заказа!" sqref="L85:M92 L36:M43 L61:M68"/>
    <dataValidation allowBlank="1" showInputMessage="1" showErrorMessage="1" prompt="Введите код&#10; продукции" sqref="A61:A68 A85:A92 A37:A43"/>
    <dataValidation type="list" allowBlank="1" showInputMessage="1" showErrorMessage="1" sqref="Y25 Y51">
      <formula1>$Y$7:$Y$16</formula1>
    </dataValidation>
  </dataValidations>
  <printOptions horizontalCentered="1"/>
  <pageMargins left="0.1968503937007874" right="0" top="0.1968503937007874" bottom="0.1968503937007874" header="0.2362204724409449" footer="0.2362204724409449"/>
  <pageSetup horizontalDpi="600" verticalDpi="600" orientation="portrait" paperSize="9" scale="75" r:id="rId4"/>
  <headerFooter alignWithMargins="0">
    <oddFooter>&amp;R&amp;D&amp;T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61"/>
  <sheetViews>
    <sheetView zoomScalePageLayoutView="0" workbookViewId="0" topLeftCell="A40">
      <selection activeCell="A60" sqref="A60:IV61"/>
    </sheetView>
  </sheetViews>
  <sheetFormatPr defaultColWidth="9.00390625" defaultRowHeight="12.75"/>
  <cols>
    <col min="1" max="1" width="13.00390625" style="62" customWidth="1"/>
    <col min="2" max="2" width="49.75390625" style="64" customWidth="1"/>
    <col min="3" max="5" width="9.00390625" style="4" customWidth="1"/>
    <col min="6" max="6" width="9.00390625" style="72" customWidth="1"/>
    <col min="7" max="7" width="11.625" style="62" customWidth="1"/>
    <col min="8" max="8" width="24.25390625" style="5" customWidth="1"/>
    <col min="9" max="16384" width="9.125" style="5" customWidth="1"/>
  </cols>
  <sheetData>
    <row r="1" spans="1:7" s="3" customFormat="1" ht="24.75" customHeight="1">
      <c r="A1" s="60" t="s">
        <v>35</v>
      </c>
      <c r="B1" s="60" t="s">
        <v>40</v>
      </c>
      <c r="C1" s="1" t="s">
        <v>39</v>
      </c>
      <c r="D1" s="1" t="s">
        <v>28</v>
      </c>
      <c r="E1" s="2" t="s">
        <v>37</v>
      </c>
      <c r="F1" s="2" t="s">
        <v>38</v>
      </c>
      <c r="G1" s="2" t="s">
        <v>41</v>
      </c>
    </row>
    <row r="2" spans="1:7" ht="15.75">
      <c r="A2" s="61">
        <v>546278</v>
      </c>
      <c r="B2" s="81" t="s">
        <v>74</v>
      </c>
      <c r="C2" s="6">
        <v>50</v>
      </c>
      <c r="D2" s="6">
        <v>16</v>
      </c>
      <c r="E2" s="6">
        <v>12</v>
      </c>
      <c r="F2" s="71">
        <v>0.6</v>
      </c>
      <c r="G2" s="63">
        <v>28</v>
      </c>
    </row>
    <row r="3" spans="1:7" ht="15.75">
      <c r="A3" s="61">
        <v>505953</v>
      </c>
      <c r="B3" s="81" t="s">
        <v>80</v>
      </c>
      <c r="C3" s="6">
        <v>50</v>
      </c>
      <c r="D3" s="6">
        <v>24</v>
      </c>
      <c r="E3" s="6">
        <v>18.3</v>
      </c>
      <c r="F3" s="71">
        <v>0.915</v>
      </c>
      <c r="G3" s="63">
        <v>24</v>
      </c>
    </row>
    <row r="4" spans="1:7" ht="15.75">
      <c r="A4" s="61">
        <v>503419</v>
      </c>
      <c r="B4" s="81" t="s">
        <v>92</v>
      </c>
      <c r="C4" s="6">
        <v>50</v>
      </c>
      <c r="D4" s="6">
        <v>24</v>
      </c>
      <c r="E4" s="6">
        <v>18.3</v>
      </c>
      <c r="F4" s="71">
        <v>0.915</v>
      </c>
      <c r="G4" s="63">
        <v>24</v>
      </c>
    </row>
    <row r="5" spans="1:7" ht="15.75">
      <c r="A5" s="61">
        <v>465657</v>
      </c>
      <c r="B5" s="81" t="s">
        <v>80</v>
      </c>
      <c r="C5" s="6">
        <v>75</v>
      </c>
      <c r="D5" s="6">
        <v>12</v>
      </c>
      <c r="E5" s="6">
        <v>9.15</v>
      </c>
      <c r="F5" s="71">
        <v>0.686</v>
      </c>
      <c r="G5" s="63">
        <v>32</v>
      </c>
    </row>
    <row r="6" spans="1:7" ht="15.75">
      <c r="A6" s="61">
        <v>281688</v>
      </c>
      <c r="B6" s="81" t="s">
        <v>80</v>
      </c>
      <c r="C6" s="6">
        <v>75</v>
      </c>
      <c r="D6" s="6">
        <v>16</v>
      </c>
      <c r="E6" s="6">
        <v>12.2</v>
      </c>
      <c r="F6" s="71">
        <v>0.915</v>
      </c>
      <c r="G6" s="63">
        <v>24</v>
      </c>
    </row>
    <row r="7" spans="1:7" ht="15.75">
      <c r="A7" s="61">
        <v>506570</v>
      </c>
      <c r="B7" s="81" t="s">
        <v>82</v>
      </c>
      <c r="C7" s="6" t="s">
        <v>60</v>
      </c>
      <c r="D7" s="6">
        <v>2</v>
      </c>
      <c r="E7" s="6">
        <v>21.6</v>
      </c>
      <c r="F7" s="71">
        <v>1.08</v>
      </c>
      <c r="G7" s="63">
        <v>24</v>
      </c>
    </row>
    <row r="8" spans="1:7" ht="15.75">
      <c r="A8" s="61">
        <v>456868</v>
      </c>
      <c r="B8" s="81" t="s">
        <v>81</v>
      </c>
      <c r="C8" s="6">
        <v>100</v>
      </c>
      <c r="D8" s="6">
        <v>8</v>
      </c>
      <c r="E8" s="6">
        <v>6.1</v>
      </c>
      <c r="F8" s="71">
        <v>0.61</v>
      </c>
      <c r="G8" s="63">
        <v>36</v>
      </c>
    </row>
    <row r="9" spans="1:7" ht="15.75">
      <c r="A9" s="61">
        <v>2435616</v>
      </c>
      <c r="B9" s="81" t="s">
        <v>82</v>
      </c>
      <c r="C9" s="6">
        <v>180</v>
      </c>
      <c r="D9" s="6">
        <v>1</v>
      </c>
      <c r="E9" s="6">
        <v>4.8</v>
      </c>
      <c r="F9" s="71">
        <v>0.864</v>
      </c>
      <c r="G9" s="63">
        <v>24</v>
      </c>
    </row>
    <row r="10" spans="1:7" ht="15.75">
      <c r="A10" s="61">
        <v>498017</v>
      </c>
      <c r="B10" s="81" t="s">
        <v>82</v>
      </c>
      <c r="C10" s="6">
        <v>150</v>
      </c>
      <c r="D10" s="6">
        <v>1</v>
      </c>
      <c r="E10" s="6">
        <v>6.6</v>
      </c>
      <c r="F10" s="71">
        <v>0.99</v>
      </c>
      <c r="G10" s="63">
        <v>24</v>
      </c>
    </row>
    <row r="11" spans="1:7" ht="15.75">
      <c r="A11" s="61">
        <v>468778</v>
      </c>
      <c r="B11" s="81" t="s">
        <v>83</v>
      </c>
      <c r="C11" s="6">
        <v>50</v>
      </c>
      <c r="D11" s="6">
        <v>16</v>
      </c>
      <c r="E11" s="6">
        <v>12.2</v>
      </c>
      <c r="F11" s="71">
        <v>0.61</v>
      </c>
      <c r="G11" s="63">
        <v>20</v>
      </c>
    </row>
    <row r="12" spans="1:7" ht="15.75">
      <c r="A12" s="61">
        <v>468782</v>
      </c>
      <c r="B12" s="81" t="s">
        <v>83</v>
      </c>
      <c r="C12" s="6">
        <v>100</v>
      </c>
      <c r="D12" s="6">
        <v>8</v>
      </c>
      <c r="E12" s="6">
        <v>6.1</v>
      </c>
      <c r="F12" s="71">
        <v>0.61</v>
      </c>
      <c r="G12" s="63">
        <v>20</v>
      </c>
    </row>
    <row r="13" spans="1:7" ht="15.75">
      <c r="A13" s="61">
        <v>468994</v>
      </c>
      <c r="B13" s="81" t="s">
        <v>83</v>
      </c>
      <c r="C13" s="6">
        <v>50</v>
      </c>
      <c r="D13" s="6">
        <v>16</v>
      </c>
      <c r="E13" s="6">
        <v>11.4</v>
      </c>
      <c r="F13" s="71">
        <v>0.57</v>
      </c>
      <c r="G13" s="63">
        <v>20</v>
      </c>
    </row>
    <row r="14" spans="1:7" ht="15.75">
      <c r="A14" s="61">
        <v>503442</v>
      </c>
      <c r="B14" s="81" t="s">
        <v>84</v>
      </c>
      <c r="C14" s="6">
        <v>50</v>
      </c>
      <c r="D14" s="6">
        <v>24</v>
      </c>
      <c r="E14" s="6">
        <v>18.3</v>
      </c>
      <c r="F14" s="71">
        <v>0.915</v>
      </c>
      <c r="G14" s="63">
        <v>24</v>
      </c>
    </row>
    <row r="15" spans="1:7" ht="15.75">
      <c r="A15" s="61">
        <v>498009</v>
      </c>
      <c r="B15" s="81" t="s">
        <v>82</v>
      </c>
      <c r="C15" s="6">
        <v>150</v>
      </c>
      <c r="D15" s="6">
        <v>1</v>
      </c>
      <c r="E15" s="6">
        <v>6.6</v>
      </c>
      <c r="F15" s="71">
        <v>0.99</v>
      </c>
      <c r="G15" s="63">
        <v>24</v>
      </c>
    </row>
    <row r="16" spans="1:7" ht="15.75">
      <c r="A16" s="61">
        <v>508079</v>
      </c>
      <c r="B16" s="81" t="s">
        <v>85</v>
      </c>
      <c r="C16" s="6">
        <v>50</v>
      </c>
      <c r="D16" s="6">
        <v>2</v>
      </c>
      <c r="E16" s="6">
        <v>24</v>
      </c>
      <c r="F16" s="71">
        <v>1.2</v>
      </c>
      <c r="G16" s="63">
        <v>32</v>
      </c>
    </row>
    <row r="17" spans="1:7" ht="15.75">
      <c r="A17" s="61">
        <v>2434873</v>
      </c>
      <c r="B17" s="81" t="s">
        <v>86</v>
      </c>
      <c r="C17" s="6">
        <v>100</v>
      </c>
      <c r="D17" s="6">
        <v>1</v>
      </c>
      <c r="E17" s="6">
        <v>12</v>
      </c>
      <c r="F17" s="71">
        <v>1.2</v>
      </c>
      <c r="G17" s="63">
        <v>24</v>
      </c>
    </row>
    <row r="18" spans="1:7" ht="15.75">
      <c r="A18" s="61">
        <v>2438199</v>
      </c>
      <c r="B18" s="81" t="s">
        <v>86</v>
      </c>
      <c r="C18" s="6">
        <v>150</v>
      </c>
      <c r="D18" s="6">
        <v>1</v>
      </c>
      <c r="E18" s="6">
        <v>7.8</v>
      </c>
      <c r="F18" s="71">
        <v>1.17</v>
      </c>
      <c r="G18" s="63">
        <v>24</v>
      </c>
    </row>
    <row r="19" spans="1:7" ht="15.75">
      <c r="A19" s="61">
        <v>498306</v>
      </c>
      <c r="B19" s="81" t="s">
        <v>86</v>
      </c>
      <c r="C19" s="6" t="s">
        <v>60</v>
      </c>
      <c r="D19" s="6">
        <v>2</v>
      </c>
      <c r="E19" s="6">
        <v>24</v>
      </c>
      <c r="F19" s="71">
        <v>1.2</v>
      </c>
      <c r="G19" s="63">
        <v>24</v>
      </c>
    </row>
    <row r="20" spans="1:7" ht="15.75">
      <c r="A20" s="61">
        <v>502529</v>
      </c>
      <c r="B20" s="81" t="s">
        <v>91</v>
      </c>
      <c r="C20" s="6">
        <v>50</v>
      </c>
      <c r="D20" s="6">
        <v>16</v>
      </c>
      <c r="E20" s="6">
        <v>12.2</v>
      </c>
      <c r="F20" s="71">
        <v>0.61</v>
      </c>
      <c r="G20" s="63">
        <v>48</v>
      </c>
    </row>
    <row r="21" spans="1:7" ht="15.75">
      <c r="A21" s="61">
        <v>504909</v>
      </c>
      <c r="B21" s="81" t="s">
        <v>87</v>
      </c>
      <c r="C21" s="6" t="s">
        <v>60</v>
      </c>
      <c r="D21" s="6">
        <v>2</v>
      </c>
      <c r="E21" s="6">
        <v>21.6</v>
      </c>
      <c r="F21" s="71">
        <v>1.08</v>
      </c>
      <c r="G21" s="63">
        <v>24</v>
      </c>
    </row>
    <row r="22" spans="1:7" ht="15.75">
      <c r="A22" s="61">
        <v>2435447</v>
      </c>
      <c r="B22" s="81" t="s">
        <v>87</v>
      </c>
      <c r="C22" s="6">
        <v>60</v>
      </c>
      <c r="D22" s="6">
        <v>1</v>
      </c>
      <c r="E22" s="6">
        <v>16.8</v>
      </c>
      <c r="F22" s="71">
        <v>1.008</v>
      </c>
      <c r="G22" s="63">
        <v>18</v>
      </c>
    </row>
    <row r="23" spans="1:7" ht="15.75">
      <c r="A23" s="61">
        <v>2433745</v>
      </c>
      <c r="B23" s="81" t="s">
        <v>87</v>
      </c>
      <c r="C23" s="6">
        <v>150</v>
      </c>
      <c r="D23" s="6">
        <v>1</v>
      </c>
      <c r="E23" s="6">
        <v>6.6</v>
      </c>
      <c r="F23" s="71">
        <v>0.99</v>
      </c>
      <c r="G23" s="63">
        <v>18</v>
      </c>
    </row>
    <row r="24" spans="1:7" ht="15.75">
      <c r="A24" s="61">
        <v>2438279</v>
      </c>
      <c r="B24" s="81" t="s">
        <v>87</v>
      </c>
      <c r="C24" s="6">
        <v>200</v>
      </c>
      <c r="D24" s="6">
        <v>1</v>
      </c>
      <c r="E24" s="6">
        <v>3.294</v>
      </c>
      <c r="F24" s="71">
        <v>0.659</v>
      </c>
      <c r="G24" s="63">
        <v>20</v>
      </c>
    </row>
    <row r="25" spans="1:7" ht="15.75">
      <c r="A25" s="61">
        <v>281675</v>
      </c>
      <c r="B25" s="81" t="s">
        <v>88</v>
      </c>
      <c r="C25" s="6">
        <v>60</v>
      </c>
      <c r="D25" s="6">
        <v>16</v>
      </c>
      <c r="E25" s="6">
        <v>12</v>
      </c>
      <c r="F25" s="71">
        <v>0.72</v>
      </c>
      <c r="G25" s="63">
        <v>24</v>
      </c>
    </row>
    <row r="26" spans="1:7" ht="15.75">
      <c r="A26" s="61">
        <v>2443593</v>
      </c>
      <c r="B26" s="81" t="s">
        <v>88</v>
      </c>
      <c r="C26" s="6">
        <v>50</v>
      </c>
      <c r="D26" s="6">
        <v>24</v>
      </c>
      <c r="E26" s="6">
        <v>16.0056</v>
      </c>
      <c r="F26" s="71">
        <v>0.8002800000000001</v>
      </c>
      <c r="G26" s="63">
        <v>20</v>
      </c>
    </row>
    <row r="27" spans="1:7" ht="15.75">
      <c r="A27" s="61">
        <v>506608</v>
      </c>
      <c r="B27" s="81" t="s">
        <v>87</v>
      </c>
      <c r="C27" s="6">
        <v>100</v>
      </c>
      <c r="D27" s="6">
        <v>1</v>
      </c>
      <c r="E27" s="6">
        <v>12</v>
      </c>
      <c r="F27" s="71">
        <v>1.2</v>
      </c>
      <c r="G27" s="63">
        <v>24</v>
      </c>
    </row>
    <row r="28" spans="1:7" ht="15.75">
      <c r="A28" s="61">
        <v>505957</v>
      </c>
      <c r="B28" s="81" t="s">
        <v>88</v>
      </c>
      <c r="C28" s="6">
        <v>100</v>
      </c>
      <c r="D28" s="6">
        <v>12</v>
      </c>
      <c r="E28" s="6">
        <v>9.15</v>
      </c>
      <c r="F28" s="71">
        <v>0.915</v>
      </c>
      <c r="G28" s="63">
        <v>24</v>
      </c>
    </row>
    <row r="29" spans="1:7" ht="15.75">
      <c r="A29" s="61">
        <v>505955</v>
      </c>
      <c r="B29" s="81" t="s">
        <v>88</v>
      </c>
      <c r="C29" s="6">
        <v>50</v>
      </c>
      <c r="D29" s="6">
        <v>24</v>
      </c>
      <c r="E29" s="6">
        <v>18.3</v>
      </c>
      <c r="F29" s="71">
        <v>0.915</v>
      </c>
      <c r="G29" s="63">
        <v>24</v>
      </c>
    </row>
    <row r="30" spans="1:7" ht="15.75">
      <c r="A30" s="61">
        <v>503428</v>
      </c>
      <c r="B30" s="81" t="s">
        <v>88</v>
      </c>
      <c r="C30" s="6">
        <v>50</v>
      </c>
      <c r="D30" s="6">
        <v>24</v>
      </c>
      <c r="E30" s="6">
        <v>18.3</v>
      </c>
      <c r="F30" s="71">
        <v>0.915</v>
      </c>
      <c r="G30" s="63">
        <v>24</v>
      </c>
    </row>
    <row r="31" spans="1:7" ht="15.75">
      <c r="A31" s="61">
        <v>503450</v>
      </c>
      <c r="B31" s="81" t="s">
        <v>88</v>
      </c>
      <c r="C31" s="6">
        <v>100</v>
      </c>
      <c r="D31" s="6">
        <v>12</v>
      </c>
      <c r="E31" s="6">
        <v>9.15</v>
      </c>
      <c r="F31" s="71">
        <v>0.915</v>
      </c>
      <c r="G31" s="63">
        <v>24</v>
      </c>
    </row>
    <row r="32" spans="1:7" ht="15.75">
      <c r="A32" s="61">
        <v>2434412</v>
      </c>
      <c r="B32" s="81" t="s">
        <v>89</v>
      </c>
      <c r="C32" s="6">
        <v>100</v>
      </c>
      <c r="D32" s="6">
        <v>1</v>
      </c>
      <c r="E32" s="6">
        <v>6</v>
      </c>
      <c r="F32" s="71">
        <v>0.6</v>
      </c>
      <c r="G32" s="63">
        <v>18</v>
      </c>
    </row>
    <row r="33" spans="1:7" ht="15.75">
      <c r="A33" s="61">
        <v>2434817</v>
      </c>
      <c r="B33" s="81" t="s">
        <v>89</v>
      </c>
      <c r="C33" s="6">
        <v>50</v>
      </c>
      <c r="D33" s="6">
        <v>2</v>
      </c>
      <c r="E33" s="6">
        <v>12</v>
      </c>
      <c r="F33" s="71">
        <v>0.6</v>
      </c>
      <c r="G33" s="63">
        <v>18</v>
      </c>
    </row>
    <row r="34" spans="1:7" ht="15.75">
      <c r="A34" s="61">
        <v>464458</v>
      </c>
      <c r="B34" s="81" t="s">
        <v>79</v>
      </c>
      <c r="C34" s="6">
        <v>50</v>
      </c>
      <c r="D34" s="6">
        <v>16</v>
      </c>
      <c r="E34" s="6">
        <v>12</v>
      </c>
      <c r="F34" s="71">
        <v>0.6</v>
      </c>
      <c r="G34" s="63">
        <v>20</v>
      </c>
    </row>
    <row r="35" spans="1:7" ht="15.75">
      <c r="A35" s="61">
        <v>464546</v>
      </c>
      <c r="B35" s="81" t="s">
        <v>79</v>
      </c>
      <c r="C35" s="6">
        <v>100</v>
      </c>
      <c r="D35" s="6">
        <v>8</v>
      </c>
      <c r="E35" s="6">
        <v>6</v>
      </c>
      <c r="F35" s="71">
        <v>0.6</v>
      </c>
      <c r="G35" s="63">
        <v>20</v>
      </c>
    </row>
    <row r="36" spans="1:7" ht="15.75">
      <c r="A36" s="61">
        <v>465276</v>
      </c>
      <c r="B36" s="81" t="s">
        <v>79</v>
      </c>
      <c r="C36" s="6">
        <v>70</v>
      </c>
      <c r="D36" s="6">
        <v>12</v>
      </c>
      <c r="E36" s="6">
        <v>9.15</v>
      </c>
      <c r="F36" s="71">
        <v>0.641</v>
      </c>
      <c r="G36" s="63">
        <v>20</v>
      </c>
    </row>
    <row r="37" spans="1:7" ht="15.75">
      <c r="A37" s="61">
        <v>472321</v>
      </c>
      <c r="B37" s="81" t="s">
        <v>79</v>
      </c>
      <c r="C37" s="6">
        <v>80</v>
      </c>
      <c r="D37" s="6">
        <v>10</v>
      </c>
      <c r="E37" s="6">
        <v>7.5</v>
      </c>
      <c r="F37" s="71">
        <v>0.6</v>
      </c>
      <c r="G37" s="63">
        <v>20</v>
      </c>
    </row>
    <row r="38" spans="1:7" ht="15.75">
      <c r="A38" s="61">
        <v>466293</v>
      </c>
      <c r="B38" s="81" t="s">
        <v>79</v>
      </c>
      <c r="C38" s="6">
        <v>120</v>
      </c>
      <c r="D38" s="6">
        <v>7</v>
      </c>
      <c r="E38" s="6">
        <v>5.25</v>
      </c>
      <c r="F38" s="71">
        <v>0.63</v>
      </c>
      <c r="G38" s="63">
        <v>20</v>
      </c>
    </row>
    <row r="39" spans="1:7" ht="15.75">
      <c r="A39" s="61">
        <v>464672</v>
      </c>
      <c r="B39" s="81" t="s">
        <v>79</v>
      </c>
      <c r="C39" s="6">
        <v>60</v>
      </c>
      <c r="D39" s="6">
        <v>14</v>
      </c>
      <c r="E39" s="6">
        <v>10.5</v>
      </c>
      <c r="F39" s="71">
        <v>0.63</v>
      </c>
      <c r="G39" s="63">
        <v>20</v>
      </c>
    </row>
    <row r="40" spans="1:7" ht="15.75">
      <c r="A40" s="61">
        <v>464548</v>
      </c>
      <c r="B40" s="81" t="s">
        <v>79</v>
      </c>
      <c r="C40" s="6">
        <v>70</v>
      </c>
      <c r="D40" s="6">
        <v>12</v>
      </c>
      <c r="E40" s="6">
        <v>9</v>
      </c>
      <c r="F40" s="71">
        <v>0.63</v>
      </c>
      <c r="G40" s="63">
        <v>20</v>
      </c>
    </row>
    <row r="41" spans="1:7" ht="15.75">
      <c r="A41" s="61">
        <v>464749</v>
      </c>
      <c r="B41" s="81" t="s">
        <v>90</v>
      </c>
      <c r="C41" s="6">
        <v>50</v>
      </c>
      <c r="D41" s="6">
        <v>10</v>
      </c>
      <c r="E41" s="6">
        <v>7.5</v>
      </c>
      <c r="F41" s="71">
        <v>0.375</v>
      </c>
      <c r="G41" s="63">
        <v>20</v>
      </c>
    </row>
    <row r="42" spans="1:7" ht="15.75">
      <c r="A42" s="61">
        <v>465654</v>
      </c>
      <c r="B42" s="81" t="s">
        <v>90</v>
      </c>
      <c r="C42" s="6">
        <v>100</v>
      </c>
      <c r="D42" s="6">
        <v>5</v>
      </c>
      <c r="E42" s="6">
        <v>3.75</v>
      </c>
      <c r="F42" s="71">
        <v>0.375</v>
      </c>
      <c r="G42" s="63">
        <v>20</v>
      </c>
    </row>
    <row r="43" spans="1:7" ht="15.75">
      <c r="A43" s="61">
        <v>464725</v>
      </c>
      <c r="B43" s="81" t="s">
        <v>90</v>
      </c>
      <c r="C43" s="6">
        <v>50</v>
      </c>
      <c r="D43" s="6">
        <v>10</v>
      </c>
      <c r="E43" s="6">
        <v>6</v>
      </c>
      <c r="F43" s="71">
        <v>0.3</v>
      </c>
      <c r="G43" s="63">
        <v>20</v>
      </c>
    </row>
    <row r="44" spans="1:7" ht="15.75">
      <c r="A44" s="61">
        <v>465655</v>
      </c>
      <c r="B44" s="81" t="s">
        <v>90</v>
      </c>
      <c r="C44" s="6">
        <v>100</v>
      </c>
      <c r="D44" s="6">
        <v>5</v>
      </c>
      <c r="E44" s="6">
        <v>3</v>
      </c>
      <c r="F44" s="71">
        <v>0.3</v>
      </c>
      <c r="G44" s="63">
        <v>20</v>
      </c>
    </row>
    <row r="45" spans="1:7" ht="15.75">
      <c r="A45" s="61">
        <v>515306</v>
      </c>
      <c r="B45" s="81" t="s">
        <v>71</v>
      </c>
      <c r="C45" s="6" t="s">
        <v>72</v>
      </c>
      <c r="D45" s="6">
        <v>1</v>
      </c>
      <c r="E45" s="6">
        <v>70</v>
      </c>
      <c r="F45" s="71" t="s">
        <v>72</v>
      </c>
      <c r="G45" s="63">
        <v>20</v>
      </c>
    </row>
    <row r="46" spans="1:7" ht="15.75">
      <c r="A46" s="61">
        <v>519554</v>
      </c>
      <c r="B46" s="81" t="s">
        <v>73</v>
      </c>
      <c r="C46" s="6" t="s">
        <v>72</v>
      </c>
      <c r="D46" s="6">
        <v>1</v>
      </c>
      <c r="E46" s="6">
        <v>70</v>
      </c>
      <c r="F46" s="71" t="s">
        <v>72</v>
      </c>
      <c r="G46" s="63">
        <v>20</v>
      </c>
    </row>
    <row r="47" spans="1:7" ht="15.75">
      <c r="A47" s="61">
        <v>469849</v>
      </c>
      <c r="B47" s="81" t="s">
        <v>102</v>
      </c>
      <c r="C47" s="6">
        <v>50</v>
      </c>
      <c r="D47" s="6">
        <v>2</v>
      </c>
      <c r="E47" s="6">
        <v>16.592</v>
      </c>
      <c r="F47" s="71">
        <v>0.8295999999999999</v>
      </c>
      <c r="G47" s="63">
        <v>40</v>
      </c>
    </row>
    <row r="48" spans="1:7" ht="15.75">
      <c r="A48" s="61">
        <v>466257</v>
      </c>
      <c r="B48" s="82" t="s">
        <v>102</v>
      </c>
      <c r="C48" s="6">
        <v>50</v>
      </c>
      <c r="D48" s="6">
        <v>2</v>
      </c>
      <c r="E48" s="6">
        <v>20</v>
      </c>
      <c r="F48" s="71">
        <v>1.0004</v>
      </c>
      <c r="G48" s="63">
        <v>40</v>
      </c>
    </row>
    <row r="49" spans="1:7" ht="15.75">
      <c r="A49" s="61">
        <v>518881</v>
      </c>
      <c r="B49" s="82" t="s">
        <v>103</v>
      </c>
      <c r="C49" s="6">
        <v>50</v>
      </c>
      <c r="D49" s="6">
        <v>16</v>
      </c>
      <c r="E49" s="6">
        <v>12</v>
      </c>
      <c r="F49" s="71">
        <v>0.6</v>
      </c>
      <c r="G49" s="63">
        <v>48</v>
      </c>
    </row>
    <row r="50" spans="1:7" ht="15.75">
      <c r="A50" s="61">
        <v>546571</v>
      </c>
      <c r="B50" s="82" t="s">
        <v>103</v>
      </c>
      <c r="C50" s="6">
        <v>100</v>
      </c>
      <c r="D50" s="6">
        <v>8</v>
      </c>
      <c r="E50" s="6">
        <v>6</v>
      </c>
      <c r="F50" s="71">
        <v>0.6</v>
      </c>
      <c r="G50" s="63">
        <v>48</v>
      </c>
    </row>
    <row r="51" spans="1:7" s="3" customFormat="1" ht="15.75" customHeight="1">
      <c r="A51" s="73">
        <v>543351</v>
      </c>
      <c r="B51" s="82" t="s">
        <v>104</v>
      </c>
      <c r="C51" s="74">
        <v>50</v>
      </c>
      <c r="D51" s="74">
        <v>10</v>
      </c>
      <c r="E51" s="75">
        <v>6</v>
      </c>
      <c r="F51" s="2">
        <v>0.3</v>
      </c>
      <c r="G51" s="76">
        <v>96</v>
      </c>
    </row>
    <row r="52" spans="1:7" ht="15.75">
      <c r="A52" s="79">
        <v>612814</v>
      </c>
      <c r="B52" s="82" t="s">
        <v>101</v>
      </c>
      <c r="C52" s="80">
        <v>50</v>
      </c>
      <c r="D52" s="80">
        <v>16</v>
      </c>
      <c r="E52" s="71">
        <v>12</v>
      </c>
      <c r="F52" s="71">
        <v>0.6</v>
      </c>
      <c r="G52" s="63">
        <v>36</v>
      </c>
    </row>
    <row r="53" spans="1:7" ht="15.75">
      <c r="A53" s="61">
        <v>545566</v>
      </c>
      <c r="B53" s="81" t="s">
        <v>75</v>
      </c>
      <c r="C53" s="6">
        <v>100</v>
      </c>
      <c r="D53" s="6">
        <v>8</v>
      </c>
      <c r="E53" s="6">
        <v>6</v>
      </c>
      <c r="F53" s="71">
        <v>0.6</v>
      </c>
      <c r="G53" s="63">
        <v>28</v>
      </c>
    </row>
    <row r="54" spans="1:7" ht="15.75">
      <c r="A54" s="61">
        <v>545572</v>
      </c>
      <c r="B54" s="81" t="s">
        <v>75</v>
      </c>
      <c r="C54" s="6">
        <v>50</v>
      </c>
      <c r="D54" s="6">
        <v>16</v>
      </c>
      <c r="E54" s="6">
        <v>12</v>
      </c>
      <c r="F54" s="71">
        <v>0.6</v>
      </c>
      <c r="G54" s="63">
        <v>28</v>
      </c>
    </row>
    <row r="55" spans="1:7" ht="15.75">
      <c r="A55" s="79">
        <v>607684</v>
      </c>
      <c r="B55" s="82" t="s">
        <v>100</v>
      </c>
      <c r="C55" s="80">
        <v>50</v>
      </c>
      <c r="D55" s="80">
        <v>10</v>
      </c>
      <c r="E55" s="71">
        <v>6.1</v>
      </c>
      <c r="F55" s="71">
        <v>0.305</v>
      </c>
      <c r="G55" s="63">
        <v>48</v>
      </c>
    </row>
    <row r="56" spans="1:7" ht="15.75">
      <c r="A56" s="61">
        <v>545553</v>
      </c>
      <c r="B56" s="81" t="s">
        <v>76</v>
      </c>
      <c r="C56" s="6">
        <v>150</v>
      </c>
      <c r="D56" s="6">
        <v>1</v>
      </c>
      <c r="E56" s="6">
        <v>6.7</v>
      </c>
      <c r="F56" s="71">
        <v>1.007</v>
      </c>
      <c r="G56" s="63">
        <v>24</v>
      </c>
    </row>
    <row r="57" spans="1:7" ht="15.75">
      <c r="A57" s="61">
        <v>551143</v>
      </c>
      <c r="B57" s="81" t="s">
        <v>78</v>
      </c>
      <c r="C57" s="6">
        <v>50</v>
      </c>
      <c r="D57" s="6">
        <v>2</v>
      </c>
      <c r="E57" s="6">
        <v>15.001</v>
      </c>
      <c r="F57" s="71">
        <v>0.75</v>
      </c>
      <c r="G57" s="63">
        <v>30</v>
      </c>
    </row>
    <row r="58" spans="1:7" ht="15.75">
      <c r="A58" s="61">
        <v>545561</v>
      </c>
      <c r="B58" s="81" t="s">
        <v>77</v>
      </c>
      <c r="C58" s="6">
        <v>50</v>
      </c>
      <c r="D58" s="6">
        <v>2</v>
      </c>
      <c r="E58" s="6">
        <v>18</v>
      </c>
      <c r="F58" s="71">
        <v>0.9</v>
      </c>
      <c r="G58" s="63">
        <v>30</v>
      </c>
    </row>
    <row r="59" spans="1:7" ht="17.25" customHeight="1">
      <c r="A59" s="61">
        <v>595142</v>
      </c>
      <c r="B59" s="81" t="s">
        <v>93</v>
      </c>
      <c r="C59" s="6">
        <v>50</v>
      </c>
      <c r="D59" s="6">
        <v>2</v>
      </c>
      <c r="E59" s="71">
        <v>8.4</v>
      </c>
      <c r="F59" s="71">
        <v>0.42</v>
      </c>
      <c r="G59" s="63">
        <v>48</v>
      </c>
    </row>
    <row r="60" spans="1:7" ht="17.25" customHeight="1">
      <c r="A60" s="61">
        <v>613197</v>
      </c>
      <c r="B60" s="81" t="s">
        <v>105</v>
      </c>
      <c r="C60" s="6">
        <v>25</v>
      </c>
      <c r="D60" s="6">
        <v>40</v>
      </c>
      <c r="E60" s="71">
        <v>1.44</v>
      </c>
      <c r="F60" s="71">
        <v>0.036</v>
      </c>
      <c r="G60" s="63">
        <v>1</v>
      </c>
    </row>
    <row r="61" spans="1:7" ht="17.25" customHeight="1">
      <c r="A61" s="61">
        <v>613200</v>
      </c>
      <c r="B61" s="81" t="s">
        <v>106</v>
      </c>
      <c r="C61" s="6">
        <v>25</v>
      </c>
      <c r="D61" s="6">
        <v>80</v>
      </c>
      <c r="E61" s="71">
        <v>0.72</v>
      </c>
      <c r="F61" s="71">
        <v>0.018</v>
      </c>
      <c r="G61" s="63">
        <v>1</v>
      </c>
    </row>
  </sheetData>
  <sheetProtection selectLockedCells="1" sort="0" autoFilter="0" selectUnlockedCells="1"/>
  <autoFilter ref="A1:G59"/>
  <printOptions/>
  <pageMargins left="0.25" right="0.2" top="0.67" bottom="0.39" header="0.5" footer="0.25"/>
  <pageSetup fitToHeight="3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3">
      <selection activeCell="F24" sqref="F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SAINT-GOBAIN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SIVAKOVAN</cp:lastModifiedBy>
  <cp:lastPrinted>2016-08-23T08:25:56Z</cp:lastPrinted>
  <dcterms:created xsi:type="dcterms:W3CDTF">2009-01-14T10:19:56Z</dcterms:created>
  <dcterms:modified xsi:type="dcterms:W3CDTF">2017-10-16T08:34:12Z</dcterms:modified>
  <cp:category/>
  <cp:version/>
  <cp:contentType/>
  <cp:contentStatus/>
</cp:coreProperties>
</file>